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an 2022\1.RLSV và CVHT\2022_Bộ Tài liệu RLSV HK 3 năm 2022 - 19D\bộ hồ sơ DG XL RLSV nộp trường\"/>
    </mc:Choice>
  </mc:AlternateContent>
  <xr:revisionPtr revIDLastSave="0" documentId="13_ncr:1_{FD52FBE0-3E9A-49D2-908A-3CA6250EC4A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BƯỚC 1 COPY điểm của Phòng CTSV" sheetId="3" r:id="rId1"/>
    <sheet name="BƯỚC 2 so sánh Điể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2" l="1"/>
  <c r="I51" i="2"/>
  <c r="I50" i="2"/>
  <c r="I49" i="2"/>
  <c r="J49" i="2" s="1"/>
  <c r="I48" i="2"/>
  <c r="I47" i="2"/>
  <c r="I46" i="2"/>
  <c r="J46" i="2" s="1"/>
  <c r="I45" i="2"/>
  <c r="J45" i="2" s="1"/>
  <c r="I44" i="2"/>
  <c r="I43" i="2"/>
  <c r="I42" i="2"/>
  <c r="J42" i="2" s="1"/>
  <c r="I41" i="2"/>
  <c r="J41" i="2" s="1"/>
  <c r="I40" i="2"/>
  <c r="I39" i="2"/>
  <c r="I38" i="2"/>
  <c r="J38" i="2" s="1"/>
  <c r="I37" i="2"/>
  <c r="J37" i="2" s="1"/>
  <c r="I36" i="2"/>
  <c r="I35" i="2"/>
  <c r="I34" i="2"/>
  <c r="J34" i="2" s="1"/>
  <c r="I33" i="2"/>
  <c r="J33" i="2" s="1"/>
  <c r="I32" i="2"/>
  <c r="I31" i="2"/>
  <c r="I30" i="2"/>
  <c r="J30" i="2" s="1"/>
  <c r="I29" i="2"/>
  <c r="J29" i="2" s="1"/>
  <c r="I28" i="2"/>
  <c r="I27" i="2"/>
  <c r="I26" i="2"/>
  <c r="J26" i="2" s="1"/>
  <c r="I25" i="2"/>
  <c r="J25" i="2" s="1"/>
  <c r="I24" i="2"/>
  <c r="I23" i="2"/>
  <c r="I22" i="2"/>
  <c r="J22" i="2" s="1"/>
  <c r="I21" i="2"/>
  <c r="J21" i="2" s="1"/>
  <c r="I20" i="2"/>
  <c r="I19" i="2"/>
  <c r="I18" i="2"/>
  <c r="J18" i="2" s="1"/>
  <c r="I17" i="2"/>
  <c r="J17" i="2" s="1"/>
  <c r="I16" i="2"/>
  <c r="I15" i="2"/>
  <c r="I14" i="2"/>
  <c r="J14" i="2" s="1"/>
  <c r="I13" i="2"/>
  <c r="J13" i="2" s="1"/>
  <c r="I12" i="2"/>
  <c r="I11" i="2"/>
  <c r="I10" i="2"/>
  <c r="J10" i="2" s="1"/>
  <c r="I9" i="2"/>
  <c r="J9" i="2" s="1"/>
  <c r="I8" i="2"/>
  <c r="I7" i="2"/>
  <c r="I6" i="2"/>
  <c r="J6" i="2" s="1"/>
  <c r="I5" i="2"/>
  <c r="J5" i="2" s="1"/>
  <c r="I4" i="2"/>
  <c r="J4" i="2" s="1"/>
  <c r="J52" i="2"/>
  <c r="J50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" i="2"/>
  <c r="J48" i="2"/>
  <c r="J47" i="2"/>
  <c r="J44" i="2"/>
  <c r="J43" i="2"/>
  <c r="J40" i="2"/>
  <c r="J39" i="2"/>
  <c r="J36" i="2"/>
  <c r="J35" i="2"/>
  <c r="J32" i="2"/>
  <c r="J31" i="2"/>
  <c r="J28" i="2"/>
  <c r="J27" i="2"/>
  <c r="J24" i="2"/>
  <c r="J23" i="2"/>
  <c r="J20" i="2"/>
  <c r="J19" i="2"/>
  <c r="J16" i="2"/>
  <c r="J15" i="2"/>
  <c r="J12" i="2"/>
  <c r="J11" i="2"/>
  <c r="J8" i="2"/>
  <c r="J7" i="2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51" i="2"/>
  <c r="M9" i="3" l="1"/>
  <c r="M5" i="3"/>
  <c r="M7" i="3"/>
  <c r="M8" i="3"/>
  <c r="M4" i="3"/>
  <c r="M6" i="3"/>
  <c r="M10" i="3" l="1"/>
</calcChain>
</file>

<file path=xl/sharedStrings.xml><?xml version="1.0" encoding="utf-8"?>
<sst xmlns="http://schemas.openxmlformats.org/spreadsheetml/2006/main" count="377" uniqueCount="219">
  <si>
    <t>Họ lót</t>
  </si>
  <si>
    <t>Ngày sinh</t>
  </si>
  <si>
    <t>Điểm</t>
  </si>
  <si>
    <t>GV</t>
  </si>
  <si>
    <t>IF(I3&gt;=90,"XS",IF(I3&gt;=80,"tốt",IF(I3&gt;=65,"Khá",IF(I3&gt;=50,"Trung bình",IF(I3&gt;=35,"Yếu",IF(I3&gt;=1,"Kém","NONE"))))))</t>
  </si>
  <si>
    <t>Nguyễn Trần Kim Giàu</t>
  </si>
  <si>
    <t>06/02/2001</t>
  </si>
  <si>
    <t>Còn học</t>
  </si>
  <si>
    <t>Khoa Tài chính - Ngân hàng</t>
  </si>
  <si>
    <t>19DNH1</t>
  </si>
  <si>
    <t>XS</t>
  </si>
  <si>
    <t>Nguyễn Mai Thi</t>
  </si>
  <si>
    <t>31/05/2001</t>
  </si>
  <si>
    <t>Tốt</t>
  </si>
  <si>
    <t>Hồ Mộng Cầm</t>
  </si>
  <si>
    <t>10/05/2001</t>
  </si>
  <si>
    <t>Khá</t>
  </si>
  <si>
    <t>Lê Thị Ngọc Huyền</t>
  </si>
  <si>
    <t>13/08/2001</t>
  </si>
  <si>
    <t>TB</t>
  </si>
  <si>
    <t>Nguyễn Ý Nhi</t>
  </si>
  <si>
    <t>16/08/2001</t>
  </si>
  <si>
    <t>Yếu</t>
  </si>
  <si>
    <t>Võ Ngọc Tường Vân</t>
  </si>
  <si>
    <t>20/01/2001</t>
  </si>
  <si>
    <t>Kém</t>
  </si>
  <si>
    <t>Hồ Thị Mỹ Hạnh</t>
  </si>
  <si>
    <t>27/10/2001</t>
  </si>
  <si>
    <t>Lê Nguyễn Phương Trang</t>
  </si>
  <si>
    <t>01/01/2001</t>
  </si>
  <si>
    <t>Trần Lý Lẽ</t>
  </si>
  <si>
    <t>09/05/2000</t>
  </si>
  <si>
    <t>Nguyễn Thị Trâm Anh</t>
  </si>
  <si>
    <t>29/01/2001</t>
  </si>
  <si>
    <t>Trần Thị Vân Anh</t>
  </si>
  <si>
    <t>17/12/2001</t>
  </si>
  <si>
    <t>Dương Thị Mỹ Duyên</t>
  </si>
  <si>
    <t>03/12/2001</t>
  </si>
  <si>
    <t>Bùi Bảo Hân</t>
  </si>
  <si>
    <t>14/07/2001</t>
  </si>
  <si>
    <t>Hồ Thị Thu Hiền</t>
  </si>
  <si>
    <t>20/08/2001</t>
  </si>
  <si>
    <t>Võ Trung Hiếu</t>
  </si>
  <si>
    <t>31/08/2001</t>
  </si>
  <si>
    <t>Trần Quốc Hưng</t>
  </si>
  <si>
    <t>15/02/2001</t>
  </si>
  <si>
    <t>Nguyễn Thái Đăng Khoa</t>
  </si>
  <si>
    <t>16/01/2001</t>
  </si>
  <si>
    <t>Nguyễn Thị Mỹ Linh</t>
  </si>
  <si>
    <t>03/06/2001</t>
  </si>
  <si>
    <t>Dương Thế Long</t>
  </si>
  <si>
    <t>21/04/2000</t>
  </si>
  <si>
    <t>Phan Thị Xuân Mai</t>
  </si>
  <si>
    <t>03/02/2001</t>
  </si>
  <si>
    <t>Hà Công Minh</t>
  </si>
  <si>
    <t>16/03/2001</t>
  </si>
  <si>
    <t>Trần Thị Thoại Mỷ</t>
  </si>
  <si>
    <t>16/10/2001</t>
  </si>
  <si>
    <t>Nguyễn Thị Thảo Ngân</t>
  </si>
  <si>
    <t>02/08/2001</t>
  </si>
  <si>
    <t>Nguyễn Thị Hồng Ngọc</t>
  </si>
  <si>
    <t>07/01/2001</t>
  </si>
  <si>
    <t>Đặng Tú Nguyên</t>
  </si>
  <si>
    <t>21/09/2001</t>
  </si>
  <si>
    <t>Lê Thảo Như</t>
  </si>
  <si>
    <t>11/08/2001</t>
  </si>
  <si>
    <t>Tào Quỳnh Như</t>
  </si>
  <si>
    <t>12/08/2001</t>
  </si>
  <si>
    <t>Phạm Hồng Nhung</t>
  </si>
  <si>
    <t>25/03/2001</t>
  </si>
  <si>
    <t>Ngô Thị Mỹ Nữ</t>
  </si>
  <si>
    <t>08/10/2001</t>
  </si>
  <si>
    <t>Đặng Như Phụng</t>
  </si>
  <si>
    <t>01/02/2001</t>
  </si>
  <si>
    <t>Lê Thị Mai Phương</t>
  </si>
  <si>
    <t>17/10/2001</t>
  </si>
  <si>
    <t>Trần Thị Thu Sương</t>
  </si>
  <si>
    <t>01/09/2001</t>
  </si>
  <si>
    <t>Trần Nhật Tân</t>
  </si>
  <si>
    <t>18/02/2001</t>
  </si>
  <si>
    <t>Đặng Ngọc Phương Thảo</t>
  </si>
  <si>
    <t>28/03/2001</t>
  </si>
  <si>
    <t>Nguyễn Thị Nhựt Thi</t>
  </si>
  <si>
    <t>29/06/2001</t>
  </si>
  <si>
    <t>Trần Mai Trường Thông</t>
  </si>
  <si>
    <t>Lý Thị Thái Thương</t>
  </si>
  <si>
    <t>Nguyễn Thị Mỹ Tiên</t>
  </si>
  <si>
    <t>30/09/2001</t>
  </si>
  <si>
    <t>Nguyễn Hồng Toàn</t>
  </si>
  <si>
    <t>02/09/2001</t>
  </si>
  <si>
    <t>Nguyễn Thị Bích Trâm</t>
  </si>
  <si>
    <t>30/08/2001</t>
  </si>
  <si>
    <t>Nguyễn Bảo Trân</t>
  </si>
  <si>
    <t>07/12/2001</t>
  </si>
  <si>
    <t>Nguyễn Phạm Đoan Trinh</t>
  </si>
  <si>
    <t>02/05/2001</t>
  </si>
  <si>
    <t>Lê Minh Trường</t>
  </si>
  <si>
    <t>27/04/2001</t>
  </si>
  <si>
    <t>Nguyễn Thị Cẩm Tú</t>
  </si>
  <si>
    <t>08/08/2001</t>
  </si>
  <si>
    <t>Võ Thị Thanh Tuyền</t>
  </si>
  <si>
    <t>10/04/2001</t>
  </si>
  <si>
    <t>Lê Tâm Vi</t>
  </si>
  <si>
    <t>25/08/2001</t>
  </si>
  <si>
    <t>Huỳnh Thúy Vy</t>
  </si>
  <si>
    <t>Nguyễn Thị Thúy Vy</t>
  </si>
  <si>
    <t>18/04/2001</t>
  </si>
  <si>
    <t>Nguyễn Thị Hải Yến</t>
  </si>
  <si>
    <t>Tên</t>
  </si>
  <si>
    <t>MSSV</t>
  </si>
  <si>
    <t>Họ và tên</t>
  </si>
  <si>
    <t>Tình trạng</t>
  </si>
  <si>
    <t>Đơn vị</t>
  </si>
  <si>
    <t>Lớp SV</t>
  </si>
  <si>
    <t>SV
CHẤM</t>
  </si>
  <si>
    <t>BCS LỚP
CHẤM</t>
  </si>
  <si>
    <t>CVHT
CHẤM</t>
  </si>
  <si>
    <t>Thống kê xếp loại RL theo bảng điểm Phòng CTSV</t>
  </si>
  <si>
    <t>BƯỚC 1: COPY BẢNG ĐIỂM TỪ FILE CỦA PHÒNG CTSV</t>
  </si>
  <si>
    <t>Nguyễn Thị Trâm</t>
  </si>
  <si>
    <t>Anh</t>
  </si>
  <si>
    <t>Trần Thị Vân</t>
  </si>
  <si>
    <t>Hồ Mộng</t>
  </si>
  <si>
    <t>Cầm</t>
  </si>
  <si>
    <t>Dương Thị Mỹ</t>
  </si>
  <si>
    <t>Duyên</t>
  </si>
  <si>
    <t>Nguyễn Trần Kim</t>
  </si>
  <si>
    <t>Giàu</t>
  </si>
  <si>
    <t>Bùi Bảo</t>
  </si>
  <si>
    <t>Hân</t>
  </si>
  <si>
    <t>Hồ Thị Mỹ</t>
  </si>
  <si>
    <t>Hạnh</t>
  </si>
  <si>
    <t>Hồ Thị Thu</t>
  </si>
  <si>
    <t>Hiền</t>
  </si>
  <si>
    <t>Võ Trung</t>
  </si>
  <si>
    <t>Hiếu</t>
  </si>
  <si>
    <t>Trần Quốc</t>
  </si>
  <si>
    <t>Hưng</t>
  </si>
  <si>
    <t>Lê Thị Ngọc</t>
  </si>
  <si>
    <t>Huyền</t>
  </si>
  <si>
    <t>Nguyễn Thái Đăng</t>
  </si>
  <si>
    <t>Khoa</t>
  </si>
  <si>
    <t>Trần Lý</t>
  </si>
  <si>
    <t>Lẽ</t>
  </si>
  <si>
    <t>Nguyễn Thị Mỹ</t>
  </si>
  <si>
    <t>Linh</t>
  </si>
  <si>
    <t>Dương Thế</t>
  </si>
  <si>
    <t>Long</t>
  </si>
  <si>
    <t>Phan Thị Xuân</t>
  </si>
  <si>
    <t>Mai</t>
  </si>
  <si>
    <t>Hà Công</t>
  </si>
  <si>
    <t>Minh</t>
  </si>
  <si>
    <t>Trần Thị Thoại</t>
  </si>
  <si>
    <t>Mỷ</t>
  </si>
  <si>
    <t>Nguyễn Thị Thảo</t>
  </si>
  <si>
    <t>Ngân</t>
  </si>
  <si>
    <t>Nguyễn Thị Hồng</t>
  </si>
  <si>
    <t>Ngọc</t>
  </si>
  <si>
    <t>Đặng Tú</t>
  </si>
  <si>
    <t>Nguyên</t>
  </si>
  <si>
    <t>Nguyễn Ý</t>
  </si>
  <si>
    <t>Nhi</t>
  </si>
  <si>
    <t>Lê Thảo</t>
  </si>
  <si>
    <t>Như</t>
  </si>
  <si>
    <t>Tào Quỳnh</t>
  </si>
  <si>
    <t>Phạm Hồng</t>
  </si>
  <si>
    <t>Nhung</t>
  </si>
  <si>
    <t>Ngô Thị Mỹ</t>
  </si>
  <si>
    <t>Nữ</t>
  </si>
  <si>
    <t>Đặng Như</t>
  </si>
  <si>
    <t>Phụng</t>
  </si>
  <si>
    <t>Lê Thị Mai</t>
  </si>
  <si>
    <t>Phương</t>
  </si>
  <si>
    <t>Trần Thị Thu</t>
  </si>
  <si>
    <t>Sương</t>
  </si>
  <si>
    <t>Trần Nhật</t>
  </si>
  <si>
    <t>Tân</t>
  </si>
  <si>
    <t>Đặng Ngọc Phương</t>
  </si>
  <si>
    <t>Thảo</t>
  </si>
  <si>
    <t>Nguyễn Mai</t>
  </si>
  <si>
    <t>Thi</t>
  </si>
  <si>
    <t>Nguyễn Thị Nhựt</t>
  </si>
  <si>
    <t>Trần Mai Trường</t>
  </si>
  <si>
    <t>Thông</t>
  </si>
  <si>
    <t>Lý Thị Thái</t>
  </si>
  <si>
    <t>Thương</t>
  </si>
  <si>
    <t>Tiên</t>
  </si>
  <si>
    <t>Nguyễn Hồng</t>
  </si>
  <si>
    <t>Toàn</t>
  </si>
  <si>
    <t>Nguyễn Thị Bích</t>
  </si>
  <si>
    <t>Trâm</t>
  </si>
  <si>
    <t>Nguyễn Bảo</t>
  </si>
  <si>
    <t>Trân</t>
  </si>
  <si>
    <t>Lê Nguyễn Phương</t>
  </si>
  <si>
    <t>Trang</t>
  </si>
  <si>
    <t>Nguyễn Phạm Đoan</t>
  </si>
  <si>
    <t>Trinh</t>
  </si>
  <si>
    <t>Lê Minh</t>
  </si>
  <si>
    <t>Trường</t>
  </si>
  <si>
    <t>Nguyễn Thị Cẩm</t>
  </si>
  <si>
    <t>Tú</t>
  </si>
  <si>
    <t>Võ Thị Thanh</t>
  </si>
  <si>
    <t>Tuyền</t>
  </si>
  <si>
    <t>Võ Ngọc Tường</t>
  </si>
  <si>
    <t>Vân</t>
  </si>
  <si>
    <t>Lê Tâm</t>
  </si>
  <si>
    <t>Vi</t>
  </si>
  <si>
    <t>Huỳnh Thúy</t>
  </si>
  <si>
    <t>Vy</t>
  </si>
  <si>
    <t>Nguyễn Thị Thúy</t>
  </si>
  <si>
    <t>Nguyễn Thị Hải</t>
  </si>
  <si>
    <t>Yến</t>
  </si>
  <si>
    <t>TT</t>
  </si>
  <si>
    <t>Mã SV</t>
  </si>
  <si>
    <t>SV</t>
  </si>
  <si>
    <t>lớp</t>
  </si>
  <si>
    <t>BƯỚC 2: COPY BẢNG ĐIỂM TỪ BB HỌP LỚP (BAO GỒM CÁC TRƯỜNG HỢP ĐƯỢC CVHT YÊU CẦU ĐIỀU CHỈNH ĐIỂM)
(THEO MẪU TRÊN UIS)</t>
  </si>
  <si>
    <t>cột này tự động tìm điểm của phòng CTSV theo MSSV</t>
  </si>
  <si>
    <t>cột này tự động chỉ ra sự khác biệt giữa cột I và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</si>
</sst>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FFFFFF"/>
      <name val="Times New Roman"/>
      <family val="1"/>
    </font>
    <font>
      <b/>
      <sz val="11"/>
      <color rgb="FF252B33"/>
      <name val="Noto Serif"/>
      <family val="1"/>
    </font>
    <font>
      <sz val="13"/>
      <color rgb="FF333333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FFFFFF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507CD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FF3FB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3" xfId="0" applyBorder="1"/>
    <xf numFmtId="49" fontId="0" fillId="0" borderId="3" xfId="0" applyNumberFormat="1" applyBorder="1"/>
    <xf numFmtId="49" fontId="0" fillId="0" borderId="3" xfId="0" applyNumberForma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5" borderId="0" xfId="0" applyFont="1" applyFill="1"/>
    <xf numFmtId="0" fontId="0" fillId="3" borderId="0" xfId="0" applyFill="1"/>
    <xf numFmtId="0" fontId="3" fillId="6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3" xfId="0" applyBorder="1" applyAlignment="1">
      <alignment horizontal="center"/>
    </xf>
    <xf numFmtId="1" fontId="0" fillId="0" borderId="3" xfId="0" applyNumberFormat="1" applyBorder="1"/>
    <xf numFmtId="49" fontId="5" fillId="6" borderId="5" xfId="0" applyNumberFormat="1" applyFont="1" applyFill="1" applyBorder="1" applyAlignment="1">
      <alignment horizontal="center" vertical="center"/>
    </xf>
    <xf numFmtId="49" fontId="5" fillId="6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9" borderId="2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0" borderId="6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3" fillId="7" borderId="4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wrapText="1"/>
    </xf>
    <xf numFmtId="0" fontId="0" fillId="7" borderId="6" xfId="0" applyFill="1" applyBorder="1" applyAlignment="1">
      <alignment horizontal="center"/>
    </xf>
    <xf numFmtId="0" fontId="0" fillId="7" borderId="0" xfId="0" applyFill="1" applyAlignment="1">
      <alignment horizontal="center" wrapText="1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F908-5B37-4C86-9167-D6AA696C41AC}">
  <dimension ref="A1:M52"/>
  <sheetViews>
    <sheetView topLeftCell="A45" zoomScale="145" zoomScaleNormal="145" workbookViewId="0">
      <selection activeCell="D55" sqref="D55"/>
    </sheetView>
  </sheetViews>
  <sheetFormatPr defaultColWidth="14.42578125" defaultRowHeight="15" x14ac:dyDescent="0.25"/>
  <cols>
    <col min="1" max="1" width="11.7109375" customWidth="1"/>
    <col min="2" max="2" width="23.7109375" bestFit="1" customWidth="1"/>
    <col min="6" max="8" width="8.140625" customWidth="1"/>
    <col min="9" max="9" width="8.140625" style="12" customWidth="1"/>
    <col min="11" max="11" width="7.140625" customWidth="1"/>
    <col min="12" max="12" width="5.7109375" customWidth="1"/>
    <col min="13" max="13" width="6" customWidth="1"/>
  </cols>
  <sheetData>
    <row r="1" spans="1:13" ht="32.25" customHeight="1" x14ac:dyDescent="0.25">
      <c r="A1" s="33" t="s">
        <v>118</v>
      </c>
      <c r="B1" s="33"/>
      <c r="C1" s="33"/>
      <c r="D1" s="33"/>
      <c r="E1" s="33"/>
      <c r="F1" s="33"/>
      <c r="G1" s="33"/>
      <c r="H1" s="33"/>
      <c r="I1" s="33"/>
      <c r="J1" s="32" t="s">
        <v>117</v>
      </c>
      <c r="K1" s="32"/>
      <c r="L1" s="32"/>
      <c r="M1" s="32"/>
    </row>
    <row r="2" spans="1:13" ht="30" x14ac:dyDescent="0.25">
      <c r="A2" s="15" t="s">
        <v>109</v>
      </c>
      <c r="B2" s="15" t="s">
        <v>110</v>
      </c>
      <c r="C2" s="15" t="s">
        <v>1</v>
      </c>
      <c r="D2" s="15" t="s">
        <v>111</v>
      </c>
      <c r="E2" s="15" t="s">
        <v>112</v>
      </c>
      <c r="F2" s="15" t="s">
        <v>113</v>
      </c>
      <c r="G2" s="16" t="s">
        <v>114</v>
      </c>
      <c r="H2" s="16" t="s">
        <v>115</v>
      </c>
      <c r="I2" s="16" t="s">
        <v>116</v>
      </c>
    </row>
    <row r="3" spans="1:13" ht="16.5" x14ac:dyDescent="0.3">
      <c r="A3" s="17"/>
      <c r="B3" s="17"/>
      <c r="C3" s="17"/>
      <c r="D3" s="17"/>
      <c r="E3" s="17"/>
      <c r="F3" s="17"/>
      <c r="G3" s="17"/>
      <c r="H3" s="17"/>
      <c r="I3" s="24" t="s">
        <v>3</v>
      </c>
      <c r="J3" s="2" t="s">
        <v>4</v>
      </c>
    </row>
    <row r="4" spans="1:13" ht="16.5" x14ac:dyDescent="0.3">
      <c r="A4" s="3">
        <v>1921002333</v>
      </c>
      <c r="B4" s="4" t="s">
        <v>5</v>
      </c>
      <c r="C4" s="4" t="s">
        <v>6</v>
      </c>
      <c r="D4" s="5" t="s">
        <v>7</v>
      </c>
      <c r="E4" s="4" t="s">
        <v>8</v>
      </c>
      <c r="F4" s="5" t="s">
        <v>9</v>
      </c>
      <c r="G4" s="13">
        <v>55</v>
      </c>
      <c r="H4" s="13">
        <v>55</v>
      </c>
      <c r="I4" s="30">
        <v>55</v>
      </c>
      <c r="J4" s="2" t="str">
        <f>IF(I4&gt;=90,"XS",IF(I4&gt;=80,"tốt",IF(I4&gt;=65,"Khá",IF(I4&gt;=50,"Trung bình",IF(I4&gt;=35,"Yếu",IF(I4&gt;=1,"Kém","NONE"))))))</f>
        <v>Trung bình</v>
      </c>
      <c r="L4" s="8" t="s">
        <v>10</v>
      </c>
      <c r="M4" s="9">
        <f>COUNTIF(J$4:J$52,"XS")</f>
        <v>4</v>
      </c>
    </row>
    <row r="5" spans="1:13" ht="16.5" x14ac:dyDescent="0.3">
      <c r="A5" s="3">
        <v>1921002384</v>
      </c>
      <c r="B5" s="4" t="s">
        <v>11</v>
      </c>
      <c r="C5" s="4" t="s">
        <v>12</v>
      </c>
      <c r="D5" s="5" t="s">
        <v>7</v>
      </c>
      <c r="E5" s="4" t="s">
        <v>8</v>
      </c>
      <c r="F5" s="5" t="s">
        <v>9</v>
      </c>
      <c r="G5" s="13">
        <v>87</v>
      </c>
      <c r="H5" s="13">
        <v>87</v>
      </c>
      <c r="I5" s="30">
        <v>87</v>
      </c>
      <c r="J5" s="2" t="str">
        <f t="shared" ref="J5:J52" si="0">IF(I5&gt;=90,"XS",IF(I5&gt;=80,"tốt",IF(I5&gt;=65,"Khá",IF(I5&gt;=50,"Trung bình",IF(I5&gt;=35,"Yếu",IF(I5&gt;=1,"Kém","NONE"))))))</f>
        <v>tốt</v>
      </c>
      <c r="L5" s="8" t="s">
        <v>13</v>
      </c>
      <c r="M5" s="9">
        <f>COUNTIF(J$4:J$52,"tốt")</f>
        <v>10</v>
      </c>
    </row>
    <row r="6" spans="1:13" ht="16.5" x14ac:dyDescent="0.3">
      <c r="A6" s="3">
        <v>1921002407</v>
      </c>
      <c r="B6" s="4" t="s">
        <v>14</v>
      </c>
      <c r="C6" s="4" t="s">
        <v>15</v>
      </c>
      <c r="D6" s="5" t="s">
        <v>7</v>
      </c>
      <c r="E6" s="4" t="s">
        <v>8</v>
      </c>
      <c r="F6" s="5" t="s">
        <v>9</v>
      </c>
      <c r="G6" s="13">
        <v>64</v>
      </c>
      <c r="H6" s="13">
        <v>64</v>
      </c>
      <c r="I6" s="30">
        <v>64</v>
      </c>
      <c r="J6" s="2" t="str">
        <f t="shared" si="0"/>
        <v>Trung bình</v>
      </c>
      <c r="L6" s="8" t="s">
        <v>16</v>
      </c>
      <c r="M6" s="9">
        <f>COUNTIF(J$4:J$52,"khá")</f>
        <v>21</v>
      </c>
    </row>
    <row r="7" spans="1:13" ht="16.5" x14ac:dyDescent="0.3">
      <c r="A7" s="3">
        <v>1921002428</v>
      </c>
      <c r="B7" s="4" t="s">
        <v>17</v>
      </c>
      <c r="C7" s="4" t="s">
        <v>18</v>
      </c>
      <c r="D7" s="5" t="s">
        <v>7</v>
      </c>
      <c r="E7" s="4" t="s">
        <v>8</v>
      </c>
      <c r="F7" s="5" t="s">
        <v>9</v>
      </c>
      <c r="G7" s="13">
        <v>65</v>
      </c>
      <c r="H7" s="13">
        <v>65</v>
      </c>
      <c r="I7" s="30">
        <v>65</v>
      </c>
      <c r="J7" s="2" t="str">
        <f t="shared" si="0"/>
        <v>Khá</v>
      </c>
      <c r="L7" s="8" t="s">
        <v>19</v>
      </c>
      <c r="M7" s="9">
        <f>COUNTIF(J$4:J$52,"trung bình")</f>
        <v>14</v>
      </c>
    </row>
    <row r="8" spans="1:13" ht="16.5" x14ac:dyDescent="0.3">
      <c r="A8" s="3">
        <v>1921002450</v>
      </c>
      <c r="B8" s="4" t="s">
        <v>20</v>
      </c>
      <c r="C8" s="4" t="s">
        <v>21</v>
      </c>
      <c r="D8" s="5" t="s">
        <v>7</v>
      </c>
      <c r="E8" s="4" t="s">
        <v>8</v>
      </c>
      <c r="F8" s="5" t="s">
        <v>9</v>
      </c>
      <c r="G8" s="13">
        <v>52</v>
      </c>
      <c r="H8" s="13">
        <v>52</v>
      </c>
      <c r="I8" s="30">
        <v>52</v>
      </c>
      <c r="J8" s="2" t="str">
        <f t="shared" si="0"/>
        <v>Trung bình</v>
      </c>
      <c r="L8" s="8" t="s">
        <v>22</v>
      </c>
      <c r="M8" s="9">
        <f>COUNTIF(J$4:J$52,"yếu")</f>
        <v>0</v>
      </c>
    </row>
    <row r="9" spans="1:13" ht="16.5" x14ac:dyDescent="0.3">
      <c r="A9" s="14">
        <v>1921002498</v>
      </c>
      <c r="B9" s="4" t="s">
        <v>23</v>
      </c>
      <c r="C9" s="4" t="s">
        <v>24</v>
      </c>
      <c r="D9" s="5" t="s">
        <v>7</v>
      </c>
      <c r="E9" s="4" t="s">
        <v>8</v>
      </c>
      <c r="F9" s="5" t="s">
        <v>9</v>
      </c>
      <c r="G9" s="13">
        <v>84</v>
      </c>
      <c r="H9" s="13">
        <v>84</v>
      </c>
      <c r="I9" s="30">
        <v>84</v>
      </c>
      <c r="J9" s="2" t="str">
        <f t="shared" si="0"/>
        <v>tốt</v>
      </c>
      <c r="L9" s="8" t="s">
        <v>25</v>
      </c>
      <c r="M9" s="9">
        <f>COUNTIF(J$4:J$52,"kém")</f>
        <v>0</v>
      </c>
    </row>
    <row r="10" spans="1:13" ht="16.5" x14ac:dyDescent="0.3">
      <c r="A10" s="3">
        <v>1921002502</v>
      </c>
      <c r="B10" s="4" t="s">
        <v>26</v>
      </c>
      <c r="C10" s="4" t="s">
        <v>27</v>
      </c>
      <c r="D10" s="5" t="s">
        <v>7</v>
      </c>
      <c r="E10" s="4" t="s">
        <v>8</v>
      </c>
      <c r="F10" s="5" t="s">
        <v>9</v>
      </c>
      <c r="G10" s="13">
        <v>50</v>
      </c>
      <c r="H10" s="13">
        <v>50</v>
      </c>
      <c r="I10" s="30">
        <v>50</v>
      </c>
      <c r="J10" s="2" t="str">
        <f t="shared" si="0"/>
        <v>Trung bình</v>
      </c>
      <c r="M10" s="9">
        <f>SUM(M4:M9)</f>
        <v>49</v>
      </c>
    </row>
    <row r="11" spans="1:13" ht="16.5" x14ac:dyDescent="0.3">
      <c r="A11" s="3">
        <v>1921002505</v>
      </c>
      <c r="B11" s="4" t="s">
        <v>28</v>
      </c>
      <c r="C11" s="4" t="s">
        <v>29</v>
      </c>
      <c r="D11" s="5" t="s">
        <v>7</v>
      </c>
      <c r="E11" s="4" t="s">
        <v>8</v>
      </c>
      <c r="F11" s="5" t="s">
        <v>9</v>
      </c>
      <c r="G11" s="13">
        <v>76</v>
      </c>
      <c r="H11" s="13">
        <v>76</v>
      </c>
      <c r="I11" s="30">
        <v>76</v>
      </c>
      <c r="J11" s="2" t="str">
        <f t="shared" si="0"/>
        <v>Khá</v>
      </c>
    </row>
    <row r="12" spans="1:13" ht="16.5" x14ac:dyDescent="0.3">
      <c r="A12" s="3">
        <v>1921003165</v>
      </c>
      <c r="B12" s="4" t="s">
        <v>30</v>
      </c>
      <c r="C12" s="4" t="s">
        <v>31</v>
      </c>
      <c r="D12" s="5" t="s">
        <v>7</v>
      </c>
      <c r="E12" s="4" t="s">
        <v>8</v>
      </c>
      <c r="F12" s="5" t="s">
        <v>9</v>
      </c>
      <c r="G12" s="13">
        <v>71</v>
      </c>
      <c r="H12" s="13">
        <v>71</v>
      </c>
      <c r="I12" s="30">
        <v>71</v>
      </c>
      <c r="J12" s="2" t="str">
        <f t="shared" si="0"/>
        <v>Khá</v>
      </c>
    </row>
    <row r="13" spans="1:13" ht="16.5" x14ac:dyDescent="0.3">
      <c r="A13" s="3">
        <v>1921004293</v>
      </c>
      <c r="B13" s="4" t="s">
        <v>32</v>
      </c>
      <c r="C13" s="4" t="s">
        <v>33</v>
      </c>
      <c r="D13" s="5" t="s">
        <v>7</v>
      </c>
      <c r="E13" s="4" t="s">
        <v>8</v>
      </c>
      <c r="F13" s="5" t="s">
        <v>9</v>
      </c>
      <c r="G13" s="13">
        <v>71</v>
      </c>
      <c r="H13" s="13">
        <v>71</v>
      </c>
      <c r="I13" s="30">
        <v>71</v>
      </c>
      <c r="J13" s="2" t="str">
        <f t="shared" si="0"/>
        <v>Khá</v>
      </c>
    </row>
    <row r="14" spans="1:13" ht="16.5" x14ac:dyDescent="0.3">
      <c r="A14" s="3">
        <v>1921004301</v>
      </c>
      <c r="B14" s="4" t="s">
        <v>34</v>
      </c>
      <c r="C14" s="4" t="s">
        <v>35</v>
      </c>
      <c r="D14" s="5" t="s">
        <v>7</v>
      </c>
      <c r="E14" s="4" t="s">
        <v>8</v>
      </c>
      <c r="F14" s="5" t="s">
        <v>9</v>
      </c>
      <c r="G14" s="13">
        <v>79</v>
      </c>
      <c r="H14" s="13">
        <v>79</v>
      </c>
      <c r="I14" s="30">
        <v>79</v>
      </c>
      <c r="J14" s="2" t="str">
        <f t="shared" si="0"/>
        <v>Khá</v>
      </c>
    </row>
    <row r="15" spans="1:13" ht="16.5" x14ac:dyDescent="0.3">
      <c r="A15" s="3">
        <v>1921004358</v>
      </c>
      <c r="B15" s="4" t="s">
        <v>36</v>
      </c>
      <c r="C15" s="4" t="s">
        <v>37</v>
      </c>
      <c r="D15" s="5" t="s">
        <v>7</v>
      </c>
      <c r="E15" s="4" t="s">
        <v>8</v>
      </c>
      <c r="F15" s="5" t="s">
        <v>9</v>
      </c>
      <c r="G15" s="13">
        <v>83</v>
      </c>
      <c r="H15" s="13">
        <v>83</v>
      </c>
      <c r="I15" s="30">
        <v>83</v>
      </c>
      <c r="J15" s="2" t="str">
        <f t="shared" si="0"/>
        <v>tốt</v>
      </c>
    </row>
    <row r="16" spans="1:13" ht="16.5" x14ac:dyDescent="0.3">
      <c r="A16" s="3">
        <v>1921004371</v>
      </c>
      <c r="B16" s="4" t="s">
        <v>38</v>
      </c>
      <c r="C16" s="4" t="s">
        <v>39</v>
      </c>
      <c r="D16" s="5" t="s">
        <v>7</v>
      </c>
      <c r="E16" s="4" t="s">
        <v>8</v>
      </c>
      <c r="F16" s="5" t="s">
        <v>9</v>
      </c>
      <c r="G16" s="13">
        <v>74</v>
      </c>
      <c r="H16" s="13">
        <v>74</v>
      </c>
      <c r="I16" s="30">
        <v>74</v>
      </c>
      <c r="J16" s="2" t="str">
        <f t="shared" si="0"/>
        <v>Khá</v>
      </c>
    </row>
    <row r="17" spans="1:10" ht="16.5" x14ac:dyDescent="0.3">
      <c r="A17" s="3">
        <v>1921004392</v>
      </c>
      <c r="B17" s="4" t="s">
        <v>40</v>
      </c>
      <c r="C17" s="4" t="s">
        <v>41</v>
      </c>
      <c r="D17" s="5" t="s">
        <v>7</v>
      </c>
      <c r="E17" s="4" t="s">
        <v>8</v>
      </c>
      <c r="F17" s="5" t="s">
        <v>9</v>
      </c>
      <c r="G17" s="13">
        <v>94</v>
      </c>
      <c r="H17" s="13">
        <v>94</v>
      </c>
      <c r="I17" s="30">
        <v>94</v>
      </c>
      <c r="J17" s="2" t="str">
        <f t="shared" si="0"/>
        <v>XS</v>
      </c>
    </row>
    <row r="18" spans="1:10" ht="16.5" x14ac:dyDescent="0.3">
      <c r="A18" s="3">
        <v>1921004401</v>
      </c>
      <c r="B18" s="4" t="s">
        <v>42</v>
      </c>
      <c r="C18" s="4" t="s">
        <v>43</v>
      </c>
      <c r="D18" s="5" t="s">
        <v>7</v>
      </c>
      <c r="E18" s="4" t="s">
        <v>8</v>
      </c>
      <c r="F18" s="5" t="s">
        <v>9</v>
      </c>
      <c r="G18" s="13">
        <v>93</v>
      </c>
      <c r="H18" s="13">
        <v>93</v>
      </c>
      <c r="I18" s="30">
        <v>93</v>
      </c>
      <c r="J18" s="2" t="str">
        <f t="shared" si="0"/>
        <v>XS</v>
      </c>
    </row>
    <row r="19" spans="1:10" ht="16.5" x14ac:dyDescent="0.3">
      <c r="A19" s="3">
        <v>1921004414</v>
      </c>
      <c r="B19" s="4" t="s">
        <v>44</v>
      </c>
      <c r="C19" s="4" t="s">
        <v>45</v>
      </c>
      <c r="D19" s="5" t="s">
        <v>7</v>
      </c>
      <c r="E19" s="4" t="s">
        <v>8</v>
      </c>
      <c r="F19" s="5" t="s">
        <v>9</v>
      </c>
      <c r="G19" s="13">
        <v>67</v>
      </c>
      <c r="H19" s="13">
        <v>67</v>
      </c>
      <c r="I19" s="30">
        <v>67</v>
      </c>
      <c r="J19" s="2" t="str">
        <f t="shared" si="0"/>
        <v>Khá</v>
      </c>
    </row>
    <row r="20" spans="1:10" ht="16.5" x14ac:dyDescent="0.3">
      <c r="A20" s="3">
        <v>1921004449</v>
      </c>
      <c r="B20" s="4" t="s">
        <v>46</v>
      </c>
      <c r="C20" s="4" t="s">
        <v>47</v>
      </c>
      <c r="D20" s="5" t="s">
        <v>7</v>
      </c>
      <c r="E20" s="4" t="s">
        <v>8</v>
      </c>
      <c r="F20" s="5" t="s">
        <v>9</v>
      </c>
      <c r="G20" s="13">
        <v>71</v>
      </c>
      <c r="H20" s="13">
        <v>71</v>
      </c>
      <c r="I20" s="30">
        <v>71</v>
      </c>
      <c r="J20" s="2" t="str">
        <f t="shared" si="0"/>
        <v>Khá</v>
      </c>
    </row>
    <row r="21" spans="1:10" ht="16.5" x14ac:dyDescent="0.3">
      <c r="A21" s="3">
        <v>1921004466</v>
      </c>
      <c r="B21" s="4" t="s">
        <v>48</v>
      </c>
      <c r="C21" s="4" t="s">
        <v>49</v>
      </c>
      <c r="D21" s="5" t="s">
        <v>7</v>
      </c>
      <c r="E21" s="4" t="s">
        <v>8</v>
      </c>
      <c r="F21" s="5" t="s">
        <v>9</v>
      </c>
      <c r="G21" s="13">
        <v>31</v>
      </c>
      <c r="H21" s="13">
        <v>68</v>
      </c>
      <c r="I21" s="30">
        <v>68</v>
      </c>
      <c r="J21" s="2" t="str">
        <f t="shared" si="0"/>
        <v>Khá</v>
      </c>
    </row>
    <row r="22" spans="1:10" ht="16.5" x14ac:dyDescent="0.3">
      <c r="A22" s="3">
        <v>1921004476</v>
      </c>
      <c r="B22" s="4" t="s">
        <v>50</v>
      </c>
      <c r="C22" s="4" t="s">
        <v>51</v>
      </c>
      <c r="D22" s="5" t="s">
        <v>7</v>
      </c>
      <c r="E22" s="4" t="s">
        <v>8</v>
      </c>
      <c r="F22" s="5" t="s">
        <v>9</v>
      </c>
      <c r="G22" s="13">
        <v>59</v>
      </c>
      <c r="H22" s="13">
        <v>59</v>
      </c>
      <c r="I22" s="30">
        <v>59</v>
      </c>
      <c r="J22" s="2" t="str">
        <f t="shared" si="0"/>
        <v>Trung bình</v>
      </c>
    </row>
    <row r="23" spans="1:10" ht="16.5" x14ac:dyDescent="0.3">
      <c r="A23" s="3">
        <v>1921004495</v>
      </c>
      <c r="B23" s="4" t="s">
        <v>52</v>
      </c>
      <c r="C23" s="4" t="s">
        <v>53</v>
      </c>
      <c r="D23" s="5" t="s">
        <v>7</v>
      </c>
      <c r="E23" s="4" t="s">
        <v>8</v>
      </c>
      <c r="F23" s="5" t="s">
        <v>9</v>
      </c>
      <c r="G23" s="13">
        <v>55</v>
      </c>
      <c r="H23" s="13">
        <v>55</v>
      </c>
      <c r="I23" s="30">
        <v>55</v>
      </c>
      <c r="J23" s="2" t="str">
        <f t="shared" si="0"/>
        <v>Trung bình</v>
      </c>
    </row>
    <row r="24" spans="1:10" ht="16.5" x14ac:dyDescent="0.3">
      <c r="A24" s="3">
        <v>1921004502</v>
      </c>
      <c r="B24" s="4" t="s">
        <v>54</v>
      </c>
      <c r="C24" s="4" t="s">
        <v>55</v>
      </c>
      <c r="D24" s="5" t="s">
        <v>7</v>
      </c>
      <c r="E24" s="4" t="s">
        <v>8</v>
      </c>
      <c r="F24" s="5" t="s">
        <v>9</v>
      </c>
      <c r="G24" s="13">
        <v>80</v>
      </c>
      <c r="H24" s="13">
        <v>80</v>
      </c>
      <c r="I24" s="30">
        <v>80</v>
      </c>
      <c r="J24" s="2" t="str">
        <f t="shared" si="0"/>
        <v>tốt</v>
      </c>
    </row>
    <row r="25" spans="1:10" ht="16.5" x14ac:dyDescent="0.3">
      <c r="A25" s="3">
        <v>1921004510</v>
      </c>
      <c r="B25" s="4" t="s">
        <v>56</v>
      </c>
      <c r="C25" s="4" t="s">
        <v>57</v>
      </c>
      <c r="D25" s="5" t="s">
        <v>7</v>
      </c>
      <c r="E25" s="4" t="s">
        <v>8</v>
      </c>
      <c r="F25" s="5" t="s">
        <v>9</v>
      </c>
      <c r="G25" s="13">
        <v>69</v>
      </c>
      <c r="H25" s="13">
        <v>69</v>
      </c>
      <c r="I25" s="30">
        <v>69</v>
      </c>
      <c r="J25" s="2" t="str">
        <f t="shared" si="0"/>
        <v>Khá</v>
      </c>
    </row>
    <row r="26" spans="1:10" ht="16.5" x14ac:dyDescent="0.3">
      <c r="A26" s="3">
        <v>1921004524</v>
      </c>
      <c r="B26" s="4" t="s">
        <v>58</v>
      </c>
      <c r="C26" s="4" t="s">
        <v>59</v>
      </c>
      <c r="D26" s="5" t="s">
        <v>7</v>
      </c>
      <c r="E26" s="4" t="s">
        <v>8</v>
      </c>
      <c r="F26" s="5" t="s">
        <v>9</v>
      </c>
      <c r="G26" s="13">
        <v>68</v>
      </c>
      <c r="H26" s="13">
        <v>68</v>
      </c>
      <c r="I26" s="30">
        <v>68</v>
      </c>
      <c r="J26" s="2" t="str">
        <f t="shared" si="0"/>
        <v>Khá</v>
      </c>
    </row>
    <row r="27" spans="1:10" ht="16.5" x14ac:dyDescent="0.3">
      <c r="A27" s="3">
        <v>1921004536</v>
      </c>
      <c r="B27" s="4" t="s">
        <v>60</v>
      </c>
      <c r="C27" s="4" t="s">
        <v>61</v>
      </c>
      <c r="D27" s="5" t="s">
        <v>7</v>
      </c>
      <c r="E27" s="4" t="s">
        <v>8</v>
      </c>
      <c r="F27" s="5" t="s">
        <v>9</v>
      </c>
      <c r="G27" s="13">
        <v>80</v>
      </c>
      <c r="H27" s="13">
        <v>80</v>
      </c>
      <c r="I27" s="30">
        <v>80</v>
      </c>
      <c r="J27" s="2" t="str">
        <f t="shared" si="0"/>
        <v>tốt</v>
      </c>
    </row>
    <row r="28" spans="1:10" ht="16.5" x14ac:dyDescent="0.3">
      <c r="A28" s="3">
        <v>1921004545</v>
      </c>
      <c r="B28" s="4" t="s">
        <v>62</v>
      </c>
      <c r="C28" s="4" t="s">
        <v>63</v>
      </c>
      <c r="D28" s="5" t="s">
        <v>7</v>
      </c>
      <c r="E28" s="4" t="s">
        <v>8</v>
      </c>
      <c r="F28" s="5" t="s">
        <v>9</v>
      </c>
      <c r="G28" s="13">
        <v>79</v>
      </c>
      <c r="H28" s="13">
        <v>79</v>
      </c>
      <c r="I28" s="30">
        <v>79</v>
      </c>
      <c r="J28" s="2" t="str">
        <f t="shared" si="0"/>
        <v>Khá</v>
      </c>
    </row>
    <row r="29" spans="1:10" ht="16.5" x14ac:dyDescent="0.3">
      <c r="A29" s="3">
        <v>1921004565</v>
      </c>
      <c r="B29" s="4" t="s">
        <v>64</v>
      </c>
      <c r="C29" s="4" t="s">
        <v>65</v>
      </c>
      <c r="D29" s="5" t="s">
        <v>7</v>
      </c>
      <c r="E29" s="4" t="s">
        <v>8</v>
      </c>
      <c r="F29" s="5" t="s">
        <v>9</v>
      </c>
      <c r="G29" s="13">
        <v>64</v>
      </c>
      <c r="H29" s="13">
        <v>64</v>
      </c>
      <c r="I29" s="30">
        <v>64</v>
      </c>
      <c r="J29" s="2" t="str">
        <f t="shared" si="0"/>
        <v>Trung bình</v>
      </c>
    </row>
    <row r="30" spans="1:10" ht="16.5" x14ac:dyDescent="0.3">
      <c r="A30" s="3">
        <v>1921004571</v>
      </c>
      <c r="B30" s="4" t="s">
        <v>66</v>
      </c>
      <c r="C30" s="4" t="s">
        <v>67</v>
      </c>
      <c r="D30" s="5" t="s">
        <v>7</v>
      </c>
      <c r="E30" s="4" t="s">
        <v>8</v>
      </c>
      <c r="F30" s="5" t="s">
        <v>9</v>
      </c>
      <c r="G30" s="13">
        <v>68</v>
      </c>
      <c r="H30" s="13">
        <v>68</v>
      </c>
      <c r="I30" s="30">
        <v>68</v>
      </c>
      <c r="J30" s="2" t="str">
        <f t="shared" si="0"/>
        <v>Khá</v>
      </c>
    </row>
    <row r="31" spans="1:10" ht="16.5" x14ac:dyDescent="0.3">
      <c r="A31" s="3">
        <v>1921004579</v>
      </c>
      <c r="B31" s="4" t="s">
        <v>68</v>
      </c>
      <c r="C31" s="4" t="s">
        <v>69</v>
      </c>
      <c r="D31" s="5" t="s">
        <v>7</v>
      </c>
      <c r="E31" s="4" t="s">
        <v>8</v>
      </c>
      <c r="F31" s="5" t="s">
        <v>9</v>
      </c>
      <c r="G31" s="13">
        <v>83</v>
      </c>
      <c r="H31" s="13">
        <v>83</v>
      </c>
      <c r="I31" s="30">
        <v>83</v>
      </c>
      <c r="J31" s="2" t="str">
        <f t="shared" si="0"/>
        <v>tốt</v>
      </c>
    </row>
    <row r="32" spans="1:10" ht="16.5" x14ac:dyDescent="0.3">
      <c r="A32" s="3">
        <v>1921004582</v>
      </c>
      <c r="B32" s="4" t="s">
        <v>70</v>
      </c>
      <c r="C32" s="4" t="s">
        <v>71</v>
      </c>
      <c r="D32" s="5" t="s">
        <v>7</v>
      </c>
      <c r="E32" s="4" t="s">
        <v>8</v>
      </c>
      <c r="F32" s="5" t="s">
        <v>9</v>
      </c>
      <c r="G32" s="13">
        <v>72</v>
      </c>
      <c r="H32" s="13">
        <v>72</v>
      </c>
      <c r="I32" s="30">
        <v>72</v>
      </c>
      <c r="J32" s="2" t="str">
        <f t="shared" si="0"/>
        <v>Khá</v>
      </c>
    </row>
    <row r="33" spans="1:10" ht="16.5" x14ac:dyDescent="0.3">
      <c r="A33" s="3">
        <v>1921004593</v>
      </c>
      <c r="B33" s="4" t="s">
        <v>72</v>
      </c>
      <c r="C33" s="4" t="s">
        <v>73</v>
      </c>
      <c r="D33" s="5" t="s">
        <v>7</v>
      </c>
      <c r="E33" s="4" t="s">
        <v>8</v>
      </c>
      <c r="F33" s="5" t="s">
        <v>9</v>
      </c>
      <c r="G33" s="13">
        <v>86</v>
      </c>
      <c r="H33" s="13">
        <v>86</v>
      </c>
      <c r="I33" s="30">
        <v>86</v>
      </c>
      <c r="J33" s="2" t="str">
        <f t="shared" si="0"/>
        <v>tốt</v>
      </c>
    </row>
    <row r="34" spans="1:10" ht="16.5" x14ac:dyDescent="0.3">
      <c r="A34" s="3">
        <v>1921004598</v>
      </c>
      <c r="B34" s="4" t="s">
        <v>74</v>
      </c>
      <c r="C34" s="4" t="s">
        <v>75</v>
      </c>
      <c r="D34" s="5" t="s">
        <v>7</v>
      </c>
      <c r="E34" s="4" t="s">
        <v>8</v>
      </c>
      <c r="F34" s="5" t="s">
        <v>9</v>
      </c>
      <c r="G34" s="13">
        <v>62</v>
      </c>
      <c r="H34" s="13">
        <v>62</v>
      </c>
      <c r="I34" s="30">
        <v>62</v>
      </c>
      <c r="J34" s="2" t="str">
        <f t="shared" si="0"/>
        <v>Trung bình</v>
      </c>
    </row>
    <row r="35" spans="1:10" ht="16.5" x14ac:dyDescent="0.3">
      <c r="A35" s="3">
        <v>1921004632</v>
      </c>
      <c r="B35" s="4" t="s">
        <v>76</v>
      </c>
      <c r="C35" s="4" t="s">
        <v>77</v>
      </c>
      <c r="D35" s="5" t="s">
        <v>7</v>
      </c>
      <c r="E35" s="4" t="s">
        <v>8</v>
      </c>
      <c r="F35" s="5" t="s">
        <v>9</v>
      </c>
      <c r="G35" s="13">
        <v>51</v>
      </c>
      <c r="H35" s="13">
        <v>51</v>
      </c>
      <c r="I35" s="30">
        <v>51</v>
      </c>
      <c r="J35" s="2" t="str">
        <f t="shared" si="0"/>
        <v>Trung bình</v>
      </c>
    </row>
    <row r="36" spans="1:10" ht="16.5" x14ac:dyDescent="0.3">
      <c r="A36" s="3">
        <v>1921004644</v>
      </c>
      <c r="B36" s="4" t="s">
        <v>78</v>
      </c>
      <c r="C36" s="4" t="s">
        <v>79</v>
      </c>
      <c r="D36" s="5" t="s">
        <v>7</v>
      </c>
      <c r="E36" s="4" t="s">
        <v>8</v>
      </c>
      <c r="F36" s="5" t="s">
        <v>9</v>
      </c>
      <c r="G36" s="13">
        <v>77</v>
      </c>
      <c r="H36" s="13">
        <v>77</v>
      </c>
      <c r="I36" s="30">
        <v>77</v>
      </c>
      <c r="J36" s="2" t="str">
        <f t="shared" si="0"/>
        <v>Khá</v>
      </c>
    </row>
    <row r="37" spans="1:10" ht="16.5" x14ac:dyDescent="0.3">
      <c r="A37" s="3">
        <v>1921004659</v>
      </c>
      <c r="B37" s="4" t="s">
        <v>80</v>
      </c>
      <c r="C37" s="4" t="s">
        <v>81</v>
      </c>
      <c r="D37" s="5" t="s">
        <v>7</v>
      </c>
      <c r="E37" s="4" t="s">
        <v>8</v>
      </c>
      <c r="F37" s="5" t="s">
        <v>9</v>
      </c>
      <c r="G37" s="13">
        <v>62</v>
      </c>
      <c r="H37" s="13">
        <v>62</v>
      </c>
      <c r="I37" s="30">
        <v>62</v>
      </c>
      <c r="J37" s="2" t="str">
        <f t="shared" si="0"/>
        <v>Trung bình</v>
      </c>
    </row>
    <row r="38" spans="1:10" ht="16.5" x14ac:dyDescent="0.3">
      <c r="A38" s="3">
        <v>1921004675</v>
      </c>
      <c r="B38" s="4" t="s">
        <v>82</v>
      </c>
      <c r="C38" s="4" t="s">
        <v>83</v>
      </c>
      <c r="D38" s="5" t="s">
        <v>7</v>
      </c>
      <c r="E38" s="4" t="s">
        <v>8</v>
      </c>
      <c r="F38" s="5" t="s">
        <v>9</v>
      </c>
      <c r="G38" s="13">
        <v>64</v>
      </c>
      <c r="H38" s="13">
        <v>64</v>
      </c>
      <c r="I38" s="30">
        <v>64</v>
      </c>
      <c r="J38" s="2" t="str">
        <f t="shared" si="0"/>
        <v>Trung bình</v>
      </c>
    </row>
    <row r="39" spans="1:10" ht="16.5" x14ac:dyDescent="0.3">
      <c r="A39" s="3">
        <v>1921004679</v>
      </c>
      <c r="B39" s="4" t="s">
        <v>84</v>
      </c>
      <c r="C39" s="4" t="s">
        <v>43</v>
      </c>
      <c r="D39" s="5" t="s">
        <v>7</v>
      </c>
      <c r="E39" s="4" t="s">
        <v>8</v>
      </c>
      <c r="F39" s="5" t="s">
        <v>9</v>
      </c>
      <c r="G39" s="13">
        <v>75</v>
      </c>
      <c r="H39" s="13">
        <v>75</v>
      </c>
      <c r="I39" s="30">
        <v>75</v>
      </c>
      <c r="J39" s="2" t="str">
        <f t="shared" si="0"/>
        <v>Khá</v>
      </c>
    </row>
    <row r="40" spans="1:10" ht="16.5" x14ac:dyDescent="0.3">
      <c r="A40" s="3">
        <v>1921004696</v>
      </c>
      <c r="B40" s="4" t="s">
        <v>85</v>
      </c>
      <c r="C40" s="4" t="s">
        <v>55</v>
      </c>
      <c r="D40" s="5" t="s">
        <v>7</v>
      </c>
      <c r="E40" s="4" t="s">
        <v>8</v>
      </c>
      <c r="F40" s="5" t="s">
        <v>9</v>
      </c>
      <c r="G40" s="13">
        <v>69</v>
      </c>
      <c r="H40" s="13">
        <v>69</v>
      </c>
      <c r="I40" s="30">
        <v>69</v>
      </c>
      <c r="J40" s="2" t="str">
        <f t="shared" si="0"/>
        <v>Khá</v>
      </c>
    </row>
    <row r="41" spans="1:10" ht="16.5" x14ac:dyDescent="0.3">
      <c r="A41" s="3">
        <v>1921004706</v>
      </c>
      <c r="B41" s="4" t="s">
        <v>86</v>
      </c>
      <c r="C41" s="4" t="s">
        <v>87</v>
      </c>
      <c r="D41" s="5" t="s">
        <v>7</v>
      </c>
      <c r="E41" s="4" t="s">
        <v>8</v>
      </c>
      <c r="F41" s="5" t="s">
        <v>9</v>
      </c>
      <c r="G41" s="13">
        <v>81</v>
      </c>
      <c r="H41" s="13">
        <v>81</v>
      </c>
      <c r="I41" s="30">
        <v>81</v>
      </c>
      <c r="J41" s="2" t="str">
        <f t="shared" si="0"/>
        <v>tốt</v>
      </c>
    </row>
    <row r="42" spans="1:10" ht="16.5" x14ac:dyDescent="0.3">
      <c r="A42" s="3">
        <v>1921004719</v>
      </c>
      <c r="B42" s="4" t="s">
        <v>88</v>
      </c>
      <c r="C42" s="4" t="s">
        <v>89</v>
      </c>
      <c r="D42" s="5" t="s">
        <v>7</v>
      </c>
      <c r="E42" s="4" t="s">
        <v>8</v>
      </c>
      <c r="F42" s="5" t="s">
        <v>9</v>
      </c>
      <c r="G42" s="13">
        <v>67</v>
      </c>
      <c r="H42" s="13">
        <v>67</v>
      </c>
      <c r="I42" s="30">
        <v>67</v>
      </c>
      <c r="J42" s="2" t="str">
        <f t="shared" si="0"/>
        <v>Khá</v>
      </c>
    </row>
    <row r="43" spans="1:10" ht="16.5" x14ac:dyDescent="0.3">
      <c r="A43" s="3">
        <v>1921004724</v>
      </c>
      <c r="B43" s="4" t="s">
        <v>90</v>
      </c>
      <c r="C43" s="4" t="s">
        <v>91</v>
      </c>
      <c r="D43" s="5" t="s">
        <v>7</v>
      </c>
      <c r="E43" s="4" t="s">
        <v>8</v>
      </c>
      <c r="F43" s="5" t="s">
        <v>9</v>
      </c>
      <c r="G43" s="13">
        <v>79</v>
      </c>
      <c r="H43" s="13">
        <v>79</v>
      </c>
      <c r="I43" s="30">
        <v>79</v>
      </c>
      <c r="J43" s="2" t="str">
        <f t="shared" si="0"/>
        <v>Khá</v>
      </c>
    </row>
    <row r="44" spans="1:10" ht="16.5" x14ac:dyDescent="0.3">
      <c r="A44" s="3">
        <v>1921004731</v>
      </c>
      <c r="B44" s="4" t="s">
        <v>92</v>
      </c>
      <c r="C44" s="4" t="s">
        <v>93</v>
      </c>
      <c r="D44" s="5" t="s">
        <v>7</v>
      </c>
      <c r="E44" s="4" t="s">
        <v>8</v>
      </c>
      <c r="F44" s="5" t="s">
        <v>9</v>
      </c>
      <c r="G44" s="13">
        <v>83</v>
      </c>
      <c r="H44" s="13">
        <v>83</v>
      </c>
      <c r="I44" s="30">
        <v>83</v>
      </c>
      <c r="J44" s="2" t="str">
        <f t="shared" si="0"/>
        <v>tốt</v>
      </c>
    </row>
    <row r="45" spans="1:10" ht="16.5" x14ac:dyDescent="0.3">
      <c r="A45" s="3">
        <v>1921004755</v>
      </c>
      <c r="B45" s="4" t="s">
        <v>94</v>
      </c>
      <c r="C45" s="4" t="s">
        <v>95</v>
      </c>
      <c r="D45" s="5" t="s">
        <v>7</v>
      </c>
      <c r="E45" s="4" t="s">
        <v>8</v>
      </c>
      <c r="F45" s="5" t="s">
        <v>9</v>
      </c>
      <c r="G45" s="13">
        <v>58</v>
      </c>
      <c r="H45" s="13">
        <v>58</v>
      </c>
      <c r="I45" s="30">
        <v>58</v>
      </c>
      <c r="J45" s="2" t="str">
        <f t="shared" si="0"/>
        <v>Trung bình</v>
      </c>
    </row>
    <row r="46" spans="1:10" ht="16.5" x14ac:dyDescent="0.3">
      <c r="A46" s="3">
        <v>1921004760</v>
      </c>
      <c r="B46" s="4" t="s">
        <v>96</v>
      </c>
      <c r="C46" s="4" t="s">
        <v>97</v>
      </c>
      <c r="D46" s="5" t="s">
        <v>7</v>
      </c>
      <c r="E46" s="4" t="s">
        <v>8</v>
      </c>
      <c r="F46" s="5" t="s">
        <v>9</v>
      </c>
      <c r="G46" s="13">
        <v>94</v>
      </c>
      <c r="H46" s="13">
        <v>94</v>
      </c>
      <c r="I46" s="30">
        <v>94</v>
      </c>
      <c r="J46" s="2" t="str">
        <f t="shared" si="0"/>
        <v>XS</v>
      </c>
    </row>
    <row r="47" spans="1:10" ht="16.5" x14ac:dyDescent="0.3">
      <c r="A47" s="3">
        <v>1921004764</v>
      </c>
      <c r="B47" s="4" t="s">
        <v>98</v>
      </c>
      <c r="C47" s="4" t="s">
        <v>99</v>
      </c>
      <c r="D47" s="5" t="s">
        <v>7</v>
      </c>
      <c r="E47" s="4" t="s">
        <v>8</v>
      </c>
      <c r="F47" s="5" t="s">
        <v>9</v>
      </c>
      <c r="G47" s="13">
        <v>65</v>
      </c>
      <c r="H47" s="13">
        <v>65</v>
      </c>
      <c r="I47" s="30">
        <v>65</v>
      </c>
      <c r="J47" s="2" t="str">
        <f t="shared" si="0"/>
        <v>Khá</v>
      </c>
    </row>
    <row r="48" spans="1:10" ht="16.5" x14ac:dyDescent="0.3">
      <c r="A48" s="3">
        <v>1921004777</v>
      </c>
      <c r="B48" s="4" t="s">
        <v>100</v>
      </c>
      <c r="C48" s="4" t="s">
        <v>101</v>
      </c>
      <c r="D48" s="5" t="s">
        <v>7</v>
      </c>
      <c r="E48" s="4" t="s">
        <v>8</v>
      </c>
      <c r="F48" s="5" t="s">
        <v>9</v>
      </c>
      <c r="G48" s="13">
        <v>76</v>
      </c>
      <c r="H48" s="13">
        <v>76</v>
      </c>
      <c r="I48" s="30">
        <v>76</v>
      </c>
      <c r="J48" s="2" t="str">
        <f t="shared" si="0"/>
        <v>Khá</v>
      </c>
    </row>
    <row r="49" spans="1:10" ht="16.5" x14ac:dyDescent="0.3">
      <c r="A49" s="3">
        <v>1921004795</v>
      </c>
      <c r="B49" s="4" t="s">
        <v>102</v>
      </c>
      <c r="C49" s="4" t="s">
        <v>103</v>
      </c>
      <c r="D49" s="5" t="s">
        <v>7</v>
      </c>
      <c r="E49" s="4" t="s">
        <v>8</v>
      </c>
      <c r="F49" s="5" t="s">
        <v>9</v>
      </c>
      <c r="G49" s="13">
        <v>50</v>
      </c>
      <c r="H49" s="13">
        <v>50</v>
      </c>
      <c r="I49" s="30">
        <v>50</v>
      </c>
      <c r="J49" s="2" t="str">
        <f t="shared" si="0"/>
        <v>Trung bình</v>
      </c>
    </row>
    <row r="50" spans="1:10" ht="16.5" x14ac:dyDescent="0.3">
      <c r="A50" s="3">
        <v>1921004808</v>
      </c>
      <c r="B50" s="4" t="s">
        <v>104</v>
      </c>
      <c r="C50" s="4" t="s">
        <v>55</v>
      </c>
      <c r="D50" s="5" t="s">
        <v>7</v>
      </c>
      <c r="E50" s="4" t="s">
        <v>8</v>
      </c>
      <c r="F50" s="5" t="s">
        <v>9</v>
      </c>
      <c r="G50" s="13">
        <v>61</v>
      </c>
      <c r="H50" s="13">
        <v>61</v>
      </c>
      <c r="I50" s="30">
        <v>61</v>
      </c>
      <c r="J50" s="2" t="str">
        <f t="shared" si="0"/>
        <v>Trung bình</v>
      </c>
    </row>
    <row r="51" spans="1:10" ht="16.5" x14ac:dyDescent="0.3">
      <c r="A51" s="3">
        <v>1921004810</v>
      </c>
      <c r="B51" s="4" t="s">
        <v>105</v>
      </c>
      <c r="C51" s="4" t="s">
        <v>106</v>
      </c>
      <c r="D51" s="5" t="s">
        <v>7</v>
      </c>
      <c r="E51" s="4" t="s">
        <v>8</v>
      </c>
      <c r="F51" s="5" t="s">
        <v>9</v>
      </c>
      <c r="G51" s="13">
        <v>94</v>
      </c>
      <c r="H51" s="13">
        <v>94</v>
      </c>
      <c r="I51" s="30">
        <v>94</v>
      </c>
      <c r="J51" s="2" t="str">
        <f t="shared" si="0"/>
        <v>XS</v>
      </c>
    </row>
    <row r="52" spans="1:10" ht="16.5" x14ac:dyDescent="0.3">
      <c r="A52" s="3">
        <v>1921004821</v>
      </c>
      <c r="B52" s="4" t="s">
        <v>107</v>
      </c>
      <c r="C52" s="4" t="s">
        <v>99</v>
      </c>
      <c r="D52" s="5" t="s">
        <v>7</v>
      </c>
      <c r="E52" s="4" t="s">
        <v>8</v>
      </c>
      <c r="F52" s="5" t="s">
        <v>9</v>
      </c>
      <c r="G52" s="13">
        <v>89</v>
      </c>
      <c r="H52" s="13">
        <v>89</v>
      </c>
      <c r="I52" s="30">
        <v>89</v>
      </c>
      <c r="J52" s="2" t="str">
        <f t="shared" si="0"/>
        <v>tốt</v>
      </c>
    </row>
  </sheetData>
  <mergeCells count="2">
    <mergeCell ref="J1:M1"/>
    <mergeCell ref="A1:I1"/>
  </mergeCells>
  <conditionalFormatting sqref="C4:C4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2259-0A26-41E1-97E9-6E0E13D6B679}">
  <dimension ref="A1:J52"/>
  <sheetViews>
    <sheetView tabSelected="1" zoomScale="145" zoomScaleNormal="145" workbookViewId="0">
      <selection activeCell="I5" sqref="I5"/>
    </sheetView>
  </sheetViews>
  <sheetFormatPr defaultRowHeight="15" x14ac:dyDescent="0.25"/>
  <cols>
    <col min="2" max="2" width="14.28515625" bestFit="1" customWidth="1"/>
    <col min="3" max="7" width="14.28515625" customWidth="1"/>
    <col min="8" max="8" width="5.140625" style="12" bestFit="1" customWidth="1"/>
    <col min="9" max="9" width="19.140625" style="27" customWidth="1"/>
    <col min="10" max="10" width="18.28515625" style="27" bestFit="1" customWidth="1"/>
  </cols>
  <sheetData>
    <row r="1" spans="1:10" ht="45" x14ac:dyDescent="0.25">
      <c r="A1" s="34" t="s">
        <v>216</v>
      </c>
      <c r="B1" s="35"/>
      <c r="C1" s="35"/>
      <c r="D1" s="35"/>
      <c r="E1" s="35"/>
      <c r="F1" s="35"/>
      <c r="G1" s="35"/>
      <c r="H1" s="35"/>
      <c r="I1" s="25" t="s">
        <v>217</v>
      </c>
      <c r="J1" s="28" t="s">
        <v>218</v>
      </c>
    </row>
    <row r="2" spans="1:10" ht="16.5" x14ac:dyDescent="0.25">
      <c r="A2" s="22" t="s">
        <v>212</v>
      </c>
      <c r="B2" s="22" t="s">
        <v>213</v>
      </c>
      <c r="C2" s="22" t="s">
        <v>0</v>
      </c>
      <c r="D2" s="22" t="s">
        <v>108</v>
      </c>
      <c r="E2" s="22" t="s">
        <v>1</v>
      </c>
      <c r="F2" s="20" t="s">
        <v>2</v>
      </c>
      <c r="G2" s="20" t="s">
        <v>2</v>
      </c>
      <c r="H2" s="23" t="s">
        <v>2</v>
      </c>
      <c r="I2" s="26"/>
      <c r="J2" s="29"/>
    </row>
    <row r="3" spans="1:10" ht="16.5" x14ac:dyDescent="0.25">
      <c r="A3" s="21"/>
      <c r="B3" s="21"/>
      <c r="C3" s="21"/>
      <c r="D3" s="21"/>
      <c r="E3" s="21"/>
      <c r="F3" s="21" t="s">
        <v>214</v>
      </c>
      <c r="G3" s="21" t="s">
        <v>215</v>
      </c>
      <c r="H3" s="1" t="s">
        <v>3</v>
      </c>
      <c r="I3" s="24" t="s">
        <v>3</v>
      </c>
      <c r="J3" s="29"/>
    </row>
    <row r="4" spans="1:10" ht="33" x14ac:dyDescent="0.25">
      <c r="A4" s="6">
        <v>1</v>
      </c>
      <c r="B4" s="6">
        <v>1921004293</v>
      </c>
      <c r="C4" s="6" t="s">
        <v>119</v>
      </c>
      <c r="D4" s="7" t="s">
        <v>120</v>
      </c>
      <c r="E4" s="18">
        <v>36920</v>
      </c>
      <c r="F4" s="7">
        <v>71</v>
      </c>
      <c r="G4" s="7">
        <v>71</v>
      </c>
      <c r="H4" s="7">
        <v>71</v>
      </c>
      <c r="I4" s="31">
        <f>VLOOKUP(B4,'BƯỚC 1 COPY điểm của Phòng CTSV'!A$4:I$52,9,0)</f>
        <v>71</v>
      </c>
      <c r="J4" s="7" t="str">
        <f>IF(H4=I4,"",IF(I4&lt;H4,"phòng CTSV ghi điểm thấp hơn","cao hơn"))</f>
        <v/>
      </c>
    </row>
    <row r="5" spans="1:10" ht="16.5" x14ac:dyDescent="0.25">
      <c r="A5" s="10">
        <f>A4+1</f>
        <v>2</v>
      </c>
      <c r="B5" s="10">
        <v>1921004301</v>
      </c>
      <c r="C5" s="10" t="s">
        <v>121</v>
      </c>
      <c r="D5" s="11" t="s">
        <v>120</v>
      </c>
      <c r="E5" s="19">
        <v>37242</v>
      </c>
      <c r="F5" s="11">
        <v>72</v>
      </c>
      <c r="G5" s="11">
        <v>72</v>
      </c>
      <c r="H5" s="11">
        <v>72</v>
      </c>
      <c r="I5" s="31">
        <f>VLOOKUP(B5,'BƯỚC 1 COPY điểm của Phòng CTSV'!A$4:I$52,9,0)</f>
        <v>79</v>
      </c>
      <c r="J5" s="7" t="str">
        <f t="shared" ref="J5:J52" si="0">IF(H5=I5,"",IF(I5&lt;H5,"phòng CTSV ghi điểm thấp hơn","cao hơn"))</f>
        <v>cao hơn</v>
      </c>
    </row>
    <row r="6" spans="1:10" ht="16.5" x14ac:dyDescent="0.25">
      <c r="A6" s="6">
        <f t="shared" ref="A6:A52" si="1">A5+1</f>
        <v>3</v>
      </c>
      <c r="B6" s="6">
        <v>1921002407</v>
      </c>
      <c r="C6" s="6" t="s">
        <v>122</v>
      </c>
      <c r="D6" s="7" t="s">
        <v>123</v>
      </c>
      <c r="E6" s="18">
        <v>37021</v>
      </c>
      <c r="F6" s="7">
        <v>64</v>
      </c>
      <c r="G6" s="7">
        <v>64</v>
      </c>
      <c r="H6" s="7">
        <v>64</v>
      </c>
      <c r="I6" s="31">
        <f>VLOOKUP(B6,'BƯỚC 1 COPY điểm của Phòng CTSV'!A$4:I$52,9,0)</f>
        <v>64</v>
      </c>
      <c r="J6" s="7" t="str">
        <f t="shared" si="0"/>
        <v/>
      </c>
    </row>
    <row r="7" spans="1:10" ht="33" x14ac:dyDescent="0.25">
      <c r="A7" s="10">
        <f t="shared" si="1"/>
        <v>4</v>
      </c>
      <c r="B7" s="10">
        <v>1921004358</v>
      </c>
      <c r="C7" s="10" t="s">
        <v>124</v>
      </c>
      <c r="D7" s="11" t="s">
        <v>125</v>
      </c>
      <c r="E7" s="19">
        <v>37228</v>
      </c>
      <c r="F7" s="11">
        <v>83</v>
      </c>
      <c r="G7" s="11">
        <v>83</v>
      </c>
      <c r="H7" s="11">
        <v>83</v>
      </c>
      <c r="I7" s="31">
        <f>VLOOKUP(B7,'BƯỚC 1 COPY điểm của Phòng CTSV'!A$4:I$52,9,0)</f>
        <v>83</v>
      </c>
      <c r="J7" s="7" t="str">
        <f t="shared" si="0"/>
        <v/>
      </c>
    </row>
    <row r="8" spans="1:10" ht="33" x14ac:dyDescent="0.25">
      <c r="A8" s="6">
        <f t="shared" si="1"/>
        <v>5</v>
      </c>
      <c r="B8" s="6">
        <v>1921002333</v>
      </c>
      <c r="C8" s="6" t="s">
        <v>126</v>
      </c>
      <c r="D8" s="7" t="s">
        <v>127</v>
      </c>
      <c r="E8" s="18">
        <v>36928</v>
      </c>
      <c r="F8" s="7">
        <v>55</v>
      </c>
      <c r="G8" s="7">
        <v>55</v>
      </c>
      <c r="H8" s="7">
        <v>55</v>
      </c>
      <c r="I8" s="31">
        <f>VLOOKUP(B8,'BƯỚC 1 COPY điểm của Phòng CTSV'!A$4:I$52,9,0)</f>
        <v>55</v>
      </c>
      <c r="J8" s="7" t="str">
        <f t="shared" si="0"/>
        <v/>
      </c>
    </row>
    <row r="9" spans="1:10" ht="16.5" x14ac:dyDescent="0.25">
      <c r="A9" s="10">
        <f t="shared" si="1"/>
        <v>6</v>
      </c>
      <c r="B9" s="10">
        <v>1921004371</v>
      </c>
      <c r="C9" s="10" t="s">
        <v>128</v>
      </c>
      <c r="D9" s="11" t="s">
        <v>129</v>
      </c>
      <c r="E9" s="19">
        <v>37086</v>
      </c>
      <c r="F9" s="11">
        <v>68</v>
      </c>
      <c r="G9" s="11">
        <v>68</v>
      </c>
      <c r="H9" s="11">
        <v>68</v>
      </c>
      <c r="I9" s="31">
        <f>VLOOKUP(B9,'BƯỚC 1 COPY điểm của Phòng CTSV'!A$4:I$52,9,0)</f>
        <v>74</v>
      </c>
      <c r="J9" s="7" t="str">
        <f t="shared" si="0"/>
        <v>cao hơn</v>
      </c>
    </row>
    <row r="10" spans="1:10" ht="16.5" x14ac:dyDescent="0.25">
      <c r="A10" s="6">
        <f t="shared" si="1"/>
        <v>7</v>
      </c>
      <c r="B10" s="6">
        <v>1921002502</v>
      </c>
      <c r="C10" s="6" t="s">
        <v>130</v>
      </c>
      <c r="D10" s="7" t="s">
        <v>131</v>
      </c>
      <c r="E10" s="18">
        <v>37191</v>
      </c>
      <c r="F10" s="7">
        <v>50</v>
      </c>
      <c r="G10" s="7">
        <v>50</v>
      </c>
      <c r="H10" s="7">
        <v>50</v>
      </c>
      <c r="I10" s="31">
        <f>VLOOKUP(B10,'BƯỚC 1 COPY điểm của Phòng CTSV'!A$4:I$52,9,0)</f>
        <v>50</v>
      </c>
      <c r="J10" s="7" t="str">
        <f t="shared" si="0"/>
        <v/>
      </c>
    </row>
    <row r="11" spans="1:10" ht="16.5" x14ac:dyDescent="0.25">
      <c r="A11" s="10">
        <f t="shared" si="1"/>
        <v>8</v>
      </c>
      <c r="B11" s="10">
        <v>1921004392</v>
      </c>
      <c r="C11" s="10" t="s">
        <v>132</v>
      </c>
      <c r="D11" s="11" t="s">
        <v>133</v>
      </c>
      <c r="E11" s="19">
        <v>37123</v>
      </c>
      <c r="F11" s="11">
        <v>94</v>
      </c>
      <c r="G11" s="11">
        <v>94</v>
      </c>
      <c r="H11" s="11">
        <v>94</v>
      </c>
      <c r="I11" s="31">
        <f>VLOOKUP(B11,'BƯỚC 1 COPY điểm của Phòng CTSV'!A$4:I$52,9,0)</f>
        <v>94</v>
      </c>
      <c r="J11" s="7" t="str">
        <f t="shared" si="0"/>
        <v/>
      </c>
    </row>
    <row r="12" spans="1:10" ht="16.5" x14ac:dyDescent="0.25">
      <c r="A12" s="6">
        <f t="shared" si="1"/>
        <v>9</v>
      </c>
      <c r="B12" s="6">
        <v>1921004401</v>
      </c>
      <c r="C12" s="6" t="s">
        <v>134</v>
      </c>
      <c r="D12" s="7" t="s">
        <v>135</v>
      </c>
      <c r="E12" s="18">
        <v>37134</v>
      </c>
      <c r="F12" s="7">
        <v>93</v>
      </c>
      <c r="G12" s="7">
        <v>93</v>
      </c>
      <c r="H12" s="7">
        <v>93</v>
      </c>
      <c r="I12" s="31">
        <f>VLOOKUP(B12,'BƯỚC 1 COPY điểm của Phòng CTSV'!A$4:I$52,9,0)</f>
        <v>93</v>
      </c>
      <c r="J12" s="7" t="str">
        <f t="shared" si="0"/>
        <v/>
      </c>
    </row>
    <row r="13" spans="1:10" ht="16.5" x14ac:dyDescent="0.25">
      <c r="A13" s="10">
        <f t="shared" si="1"/>
        <v>10</v>
      </c>
      <c r="B13" s="10">
        <v>1921004414</v>
      </c>
      <c r="C13" s="10" t="s">
        <v>136</v>
      </c>
      <c r="D13" s="11" t="s">
        <v>137</v>
      </c>
      <c r="E13" s="19">
        <v>36937</v>
      </c>
      <c r="F13" s="11">
        <v>67</v>
      </c>
      <c r="G13" s="11">
        <v>67</v>
      </c>
      <c r="H13" s="11">
        <v>67</v>
      </c>
      <c r="I13" s="31">
        <f>VLOOKUP(B13,'BƯỚC 1 COPY điểm của Phòng CTSV'!A$4:I$52,9,0)</f>
        <v>67</v>
      </c>
      <c r="J13" s="7" t="str">
        <f t="shared" si="0"/>
        <v/>
      </c>
    </row>
    <row r="14" spans="1:10" ht="16.5" x14ac:dyDescent="0.25">
      <c r="A14" s="6">
        <f t="shared" si="1"/>
        <v>11</v>
      </c>
      <c r="B14" s="6">
        <v>1921002428</v>
      </c>
      <c r="C14" s="6" t="s">
        <v>138</v>
      </c>
      <c r="D14" s="7" t="s">
        <v>139</v>
      </c>
      <c r="E14" s="18">
        <v>37116</v>
      </c>
      <c r="F14" s="7">
        <v>65</v>
      </c>
      <c r="G14" s="7">
        <v>65</v>
      </c>
      <c r="H14" s="7">
        <v>65</v>
      </c>
      <c r="I14" s="31">
        <f>VLOOKUP(B14,'BƯỚC 1 COPY điểm của Phòng CTSV'!A$4:I$52,9,0)</f>
        <v>65</v>
      </c>
      <c r="J14" s="7" t="str">
        <f t="shared" si="0"/>
        <v/>
      </c>
    </row>
    <row r="15" spans="1:10" ht="33" x14ac:dyDescent="0.25">
      <c r="A15" s="10">
        <f t="shared" si="1"/>
        <v>12</v>
      </c>
      <c r="B15" s="10">
        <v>1921004449</v>
      </c>
      <c r="C15" s="10" t="s">
        <v>140</v>
      </c>
      <c r="D15" s="11" t="s">
        <v>141</v>
      </c>
      <c r="E15" s="19">
        <v>36907</v>
      </c>
      <c r="F15" s="11">
        <v>71</v>
      </c>
      <c r="G15" s="11">
        <v>71</v>
      </c>
      <c r="H15" s="11">
        <v>71</v>
      </c>
      <c r="I15" s="31">
        <f>VLOOKUP(B15,'BƯỚC 1 COPY điểm của Phòng CTSV'!A$4:I$52,9,0)</f>
        <v>71</v>
      </c>
      <c r="J15" s="7" t="str">
        <f t="shared" si="0"/>
        <v/>
      </c>
    </row>
    <row r="16" spans="1:10" ht="16.5" x14ac:dyDescent="0.25">
      <c r="A16" s="6">
        <f t="shared" si="1"/>
        <v>13</v>
      </c>
      <c r="B16" s="6">
        <v>1921003165</v>
      </c>
      <c r="C16" s="6" t="s">
        <v>142</v>
      </c>
      <c r="D16" s="7" t="s">
        <v>143</v>
      </c>
      <c r="E16" s="18">
        <v>36655</v>
      </c>
      <c r="F16" s="7">
        <v>71</v>
      </c>
      <c r="G16" s="7">
        <v>71</v>
      </c>
      <c r="H16" s="7">
        <v>71</v>
      </c>
      <c r="I16" s="31">
        <f>VLOOKUP(B16,'BƯỚC 1 COPY điểm của Phòng CTSV'!A$4:I$52,9,0)</f>
        <v>71</v>
      </c>
      <c r="J16" s="7" t="str">
        <f t="shared" si="0"/>
        <v/>
      </c>
    </row>
    <row r="17" spans="1:10" ht="33" x14ac:dyDescent="0.25">
      <c r="A17" s="10">
        <f t="shared" si="1"/>
        <v>14</v>
      </c>
      <c r="B17" s="10">
        <v>1921004466</v>
      </c>
      <c r="C17" s="10" t="s">
        <v>144</v>
      </c>
      <c r="D17" s="11" t="s">
        <v>145</v>
      </c>
      <c r="E17" s="19">
        <v>37045</v>
      </c>
      <c r="F17" s="11">
        <v>31</v>
      </c>
      <c r="G17" s="11">
        <v>68</v>
      </c>
      <c r="H17" s="11">
        <v>68</v>
      </c>
      <c r="I17" s="31">
        <f>VLOOKUP(B17,'BƯỚC 1 COPY điểm của Phòng CTSV'!A$4:I$52,9,0)</f>
        <v>68</v>
      </c>
      <c r="J17" s="7" t="str">
        <f t="shared" si="0"/>
        <v/>
      </c>
    </row>
    <row r="18" spans="1:10" ht="16.5" x14ac:dyDescent="0.25">
      <c r="A18" s="6">
        <f t="shared" si="1"/>
        <v>15</v>
      </c>
      <c r="B18" s="6">
        <v>1921004476</v>
      </c>
      <c r="C18" s="6" t="s">
        <v>146</v>
      </c>
      <c r="D18" s="7" t="s">
        <v>147</v>
      </c>
      <c r="E18" s="18">
        <v>36637</v>
      </c>
      <c r="F18" s="7">
        <v>59</v>
      </c>
      <c r="G18" s="7">
        <v>59</v>
      </c>
      <c r="H18" s="7">
        <v>59</v>
      </c>
      <c r="I18" s="31">
        <f>VLOOKUP(B18,'BƯỚC 1 COPY điểm của Phòng CTSV'!A$4:I$52,9,0)</f>
        <v>59</v>
      </c>
      <c r="J18" s="7" t="str">
        <f t="shared" si="0"/>
        <v/>
      </c>
    </row>
    <row r="19" spans="1:10" ht="33" x14ac:dyDescent="0.25">
      <c r="A19" s="10">
        <f t="shared" si="1"/>
        <v>16</v>
      </c>
      <c r="B19" s="10">
        <v>1921004495</v>
      </c>
      <c r="C19" s="10" t="s">
        <v>148</v>
      </c>
      <c r="D19" s="11" t="s">
        <v>149</v>
      </c>
      <c r="E19" s="19">
        <v>36925</v>
      </c>
      <c r="F19" s="11">
        <v>55</v>
      </c>
      <c r="G19" s="11">
        <v>55</v>
      </c>
      <c r="H19" s="11">
        <v>55</v>
      </c>
      <c r="I19" s="31">
        <f>VLOOKUP(B19,'BƯỚC 1 COPY điểm của Phòng CTSV'!A$4:I$52,9,0)</f>
        <v>55</v>
      </c>
      <c r="J19" s="7" t="str">
        <f t="shared" si="0"/>
        <v/>
      </c>
    </row>
    <row r="20" spans="1:10" ht="16.5" x14ac:dyDescent="0.25">
      <c r="A20" s="6">
        <f t="shared" si="1"/>
        <v>17</v>
      </c>
      <c r="B20" s="6">
        <v>1921004502</v>
      </c>
      <c r="C20" s="6" t="s">
        <v>150</v>
      </c>
      <c r="D20" s="7" t="s">
        <v>151</v>
      </c>
      <c r="E20" s="18">
        <v>36966</v>
      </c>
      <c r="F20" s="7">
        <v>80</v>
      </c>
      <c r="G20" s="7">
        <v>80</v>
      </c>
      <c r="H20" s="7">
        <v>80</v>
      </c>
      <c r="I20" s="31">
        <f>VLOOKUP(B20,'BƯỚC 1 COPY điểm của Phòng CTSV'!A$4:I$52,9,0)</f>
        <v>80</v>
      </c>
      <c r="J20" s="7" t="str">
        <f t="shared" si="0"/>
        <v/>
      </c>
    </row>
    <row r="21" spans="1:10" ht="33" x14ac:dyDescent="0.25">
      <c r="A21" s="10">
        <f t="shared" si="1"/>
        <v>18</v>
      </c>
      <c r="B21" s="10">
        <v>1921004510</v>
      </c>
      <c r="C21" s="10" t="s">
        <v>152</v>
      </c>
      <c r="D21" s="11" t="s">
        <v>153</v>
      </c>
      <c r="E21" s="19">
        <v>37180</v>
      </c>
      <c r="F21" s="11">
        <v>69</v>
      </c>
      <c r="G21" s="11">
        <v>69</v>
      </c>
      <c r="H21" s="11">
        <v>69</v>
      </c>
      <c r="I21" s="31">
        <f>VLOOKUP(B21,'BƯỚC 1 COPY điểm của Phòng CTSV'!A$4:I$52,9,0)</f>
        <v>69</v>
      </c>
      <c r="J21" s="7" t="str">
        <f t="shared" si="0"/>
        <v/>
      </c>
    </row>
    <row r="22" spans="1:10" ht="33" x14ac:dyDescent="0.25">
      <c r="A22" s="6">
        <f t="shared" si="1"/>
        <v>19</v>
      </c>
      <c r="B22" s="6">
        <v>1921004524</v>
      </c>
      <c r="C22" s="6" t="s">
        <v>154</v>
      </c>
      <c r="D22" s="7" t="s">
        <v>155</v>
      </c>
      <c r="E22" s="18">
        <v>37105</v>
      </c>
      <c r="F22" s="7">
        <v>68</v>
      </c>
      <c r="G22" s="7">
        <v>68</v>
      </c>
      <c r="H22" s="7">
        <v>68</v>
      </c>
      <c r="I22" s="31">
        <f>VLOOKUP(B22,'BƯỚC 1 COPY điểm của Phòng CTSV'!A$4:I$52,9,0)</f>
        <v>68</v>
      </c>
      <c r="J22" s="7" t="str">
        <f t="shared" si="0"/>
        <v/>
      </c>
    </row>
    <row r="23" spans="1:10" ht="33" x14ac:dyDescent="0.25">
      <c r="A23" s="10">
        <f t="shared" si="1"/>
        <v>20</v>
      </c>
      <c r="B23" s="10">
        <v>1921004536</v>
      </c>
      <c r="C23" s="10" t="s">
        <v>156</v>
      </c>
      <c r="D23" s="11" t="s">
        <v>157</v>
      </c>
      <c r="E23" s="19">
        <v>36898</v>
      </c>
      <c r="F23" s="11">
        <v>76</v>
      </c>
      <c r="G23" s="11">
        <v>76</v>
      </c>
      <c r="H23" s="11">
        <v>76</v>
      </c>
      <c r="I23" s="31">
        <f>VLOOKUP(B23,'BƯỚC 1 COPY điểm của Phòng CTSV'!A$4:I$52,9,0)</f>
        <v>80</v>
      </c>
      <c r="J23" s="7" t="str">
        <f t="shared" si="0"/>
        <v>cao hơn</v>
      </c>
    </row>
    <row r="24" spans="1:10" ht="16.5" x14ac:dyDescent="0.25">
      <c r="A24" s="6">
        <f t="shared" si="1"/>
        <v>21</v>
      </c>
      <c r="B24" s="6">
        <v>1921004545</v>
      </c>
      <c r="C24" s="6" t="s">
        <v>158</v>
      </c>
      <c r="D24" s="7" t="s">
        <v>159</v>
      </c>
      <c r="E24" s="18">
        <v>37155</v>
      </c>
      <c r="F24" s="7">
        <v>79</v>
      </c>
      <c r="G24" s="7">
        <v>79</v>
      </c>
      <c r="H24" s="7">
        <v>79</v>
      </c>
      <c r="I24" s="31">
        <f>VLOOKUP(B24,'BƯỚC 1 COPY điểm của Phòng CTSV'!A$4:I$52,9,0)</f>
        <v>79</v>
      </c>
      <c r="J24" s="7" t="str">
        <f t="shared" si="0"/>
        <v/>
      </c>
    </row>
    <row r="25" spans="1:10" ht="16.5" x14ac:dyDescent="0.25">
      <c r="A25" s="10">
        <f t="shared" si="1"/>
        <v>22</v>
      </c>
      <c r="B25" s="10">
        <v>1921002450</v>
      </c>
      <c r="C25" s="10" t="s">
        <v>160</v>
      </c>
      <c r="D25" s="11" t="s">
        <v>161</v>
      </c>
      <c r="E25" s="19">
        <v>37119</v>
      </c>
      <c r="F25" s="11">
        <v>52</v>
      </c>
      <c r="G25" s="11">
        <v>52</v>
      </c>
      <c r="H25" s="11">
        <v>52</v>
      </c>
      <c r="I25" s="31">
        <f>VLOOKUP(B25,'BƯỚC 1 COPY điểm của Phòng CTSV'!A$4:I$52,9,0)</f>
        <v>52</v>
      </c>
      <c r="J25" s="7" t="str">
        <f t="shared" si="0"/>
        <v/>
      </c>
    </row>
    <row r="26" spans="1:10" ht="16.5" x14ac:dyDescent="0.25">
      <c r="A26" s="6">
        <f t="shared" si="1"/>
        <v>23</v>
      </c>
      <c r="B26" s="6">
        <v>1921004565</v>
      </c>
      <c r="C26" s="6" t="s">
        <v>162</v>
      </c>
      <c r="D26" s="7" t="s">
        <v>163</v>
      </c>
      <c r="E26" s="18">
        <v>37114</v>
      </c>
      <c r="F26" s="7">
        <v>64</v>
      </c>
      <c r="G26" s="7">
        <v>64</v>
      </c>
      <c r="H26" s="7">
        <v>64</v>
      </c>
      <c r="I26" s="31">
        <f>VLOOKUP(B26,'BƯỚC 1 COPY điểm của Phòng CTSV'!A$4:I$52,9,0)</f>
        <v>64</v>
      </c>
      <c r="J26" s="7" t="str">
        <f t="shared" si="0"/>
        <v/>
      </c>
    </row>
    <row r="27" spans="1:10" ht="16.5" x14ac:dyDescent="0.25">
      <c r="A27" s="10">
        <f t="shared" si="1"/>
        <v>24</v>
      </c>
      <c r="B27" s="10">
        <v>1921004571</v>
      </c>
      <c r="C27" s="10" t="s">
        <v>164</v>
      </c>
      <c r="D27" s="11" t="s">
        <v>163</v>
      </c>
      <c r="E27" s="19">
        <v>37115</v>
      </c>
      <c r="F27" s="11">
        <v>68</v>
      </c>
      <c r="G27" s="11">
        <v>68</v>
      </c>
      <c r="H27" s="11">
        <v>68</v>
      </c>
      <c r="I27" s="31">
        <f>VLOOKUP(B27,'BƯỚC 1 COPY điểm của Phòng CTSV'!A$4:I$52,9,0)</f>
        <v>68</v>
      </c>
      <c r="J27" s="7" t="str">
        <f t="shared" si="0"/>
        <v/>
      </c>
    </row>
    <row r="28" spans="1:10" ht="16.5" x14ac:dyDescent="0.25">
      <c r="A28" s="6">
        <f t="shared" si="1"/>
        <v>25</v>
      </c>
      <c r="B28" s="6">
        <v>1921004579</v>
      </c>
      <c r="C28" s="6" t="s">
        <v>165</v>
      </c>
      <c r="D28" s="7" t="s">
        <v>166</v>
      </c>
      <c r="E28" s="18">
        <v>36975</v>
      </c>
      <c r="F28" s="7">
        <v>83</v>
      </c>
      <c r="G28" s="7">
        <v>83</v>
      </c>
      <c r="H28" s="7">
        <v>83</v>
      </c>
      <c r="I28" s="31">
        <f>VLOOKUP(B28,'BƯỚC 1 COPY điểm của Phòng CTSV'!A$4:I$52,9,0)</f>
        <v>83</v>
      </c>
      <c r="J28" s="7" t="str">
        <f t="shared" si="0"/>
        <v/>
      </c>
    </row>
    <row r="29" spans="1:10" ht="16.5" x14ac:dyDescent="0.25">
      <c r="A29" s="10">
        <f t="shared" si="1"/>
        <v>26</v>
      </c>
      <c r="B29" s="10">
        <v>1921004582</v>
      </c>
      <c r="C29" s="10" t="s">
        <v>167</v>
      </c>
      <c r="D29" s="11" t="s">
        <v>168</v>
      </c>
      <c r="E29" s="19">
        <v>37172</v>
      </c>
      <c r="F29" s="11">
        <v>69</v>
      </c>
      <c r="G29" s="11">
        <v>69</v>
      </c>
      <c r="H29" s="11">
        <v>69</v>
      </c>
      <c r="I29" s="31">
        <f>VLOOKUP(B29,'BƯỚC 1 COPY điểm của Phòng CTSV'!A$4:I$52,9,0)</f>
        <v>72</v>
      </c>
      <c r="J29" s="7" t="str">
        <f t="shared" si="0"/>
        <v>cao hơn</v>
      </c>
    </row>
    <row r="30" spans="1:10" ht="16.5" x14ac:dyDescent="0.25">
      <c r="A30" s="6">
        <f t="shared" si="1"/>
        <v>27</v>
      </c>
      <c r="B30" s="6">
        <v>1921004593</v>
      </c>
      <c r="C30" s="6" t="s">
        <v>169</v>
      </c>
      <c r="D30" s="7" t="s">
        <v>170</v>
      </c>
      <c r="E30" s="18">
        <v>36923</v>
      </c>
      <c r="F30" s="7">
        <v>86</v>
      </c>
      <c r="G30" s="7">
        <v>86</v>
      </c>
      <c r="H30" s="7">
        <v>86</v>
      </c>
      <c r="I30" s="31">
        <f>VLOOKUP(B30,'BƯỚC 1 COPY điểm của Phòng CTSV'!A$4:I$52,9,0)</f>
        <v>86</v>
      </c>
      <c r="J30" s="7" t="str">
        <f t="shared" si="0"/>
        <v/>
      </c>
    </row>
    <row r="31" spans="1:10" ht="16.5" x14ac:dyDescent="0.25">
      <c r="A31" s="10">
        <f t="shared" si="1"/>
        <v>28</v>
      </c>
      <c r="B31" s="10">
        <v>1921004598</v>
      </c>
      <c r="C31" s="10" t="s">
        <v>171</v>
      </c>
      <c r="D31" s="11" t="s">
        <v>172</v>
      </c>
      <c r="E31" s="19">
        <v>37181</v>
      </c>
      <c r="F31" s="11">
        <v>62</v>
      </c>
      <c r="G31" s="11">
        <v>62</v>
      </c>
      <c r="H31" s="11">
        <v>62</v>
      </c>
      <c r="I31" s="31">
        <f>VLOOKUP(B31,'BƯỚC 1 COPY điểm của Phòng CTSV'!A$4:I$52,9,0)</f>
        <v>62</v>
      </c>
      <c r="J31" s="7" t="str">
        <f t="shared" si="0"/>
        <v/>
      </c>
    </row>
    <row r="32" spans="1:10" ht="16.5" x14ac:dyDescent="0.25">
      <c r="A32" s="6">
        <f t="shared" si="1"/>
        <v>29</v>
      </c>
      <c r="B32" s="6">
        <v>1921004632</v>
      </c>
      <c r="C32" s="6" t="s">
        <v>173</v>
      </c>
      <c r="D32" s="7" t="s">
        <v>174</v>
      </c>
      <c r="E32" s="18">
        <v>37135</v>
      </c>
      <c r="F32" s="7">
        <v>51</v>
      </c>
      <c r="G32" s="7">
        <v>51</v>
      </c>
      <c r="H32" s="7">
        <v>51</v>
      </c>
      <c r="I32" s="31">
        <f>VLOOKUP(B32,'BƯỚC 1 COPY điểm của Phòng CTSV'!A$4:I$52,9,0)</f>
        <v>51</v>
      </c>
      <c r="J32" s="7" t="str">
        <f t="shared" si="0"/>
        <v/>
      </c>
    </row>
    <row r="33" spans="1:10" ht="16.5" x14ac:dyDescent="0.25">
      <c r="A33" s="10">
        <f t="shared" si="1"/>
        <v>30</v>
      </c>
      <c r="B33" s="10">
        <v>1921004644</v>
      </c>
      <c r="C33" s="10" t="s">
        <v>175</v>
      </c>
      <c r="D33" s="11" t="s">
        <v>176</v>
      </c>
      <c r="E33" s="19">
        <v>36940</v>
      </c>
      <c r="F33" s="11">
        <v>77</v>
      </c>
      <c r="G33" s="11">
        <v>77</v>
      </c>
      <c r="H33" s="11">
        <v>77</v>
      </c>
      <c r="I33" s="31">
        <f>VLOOKUP(B33,'BƯỚC 1 COPY điểm của Phòng CTSV'!A$4:I$52,9,0)</f>
        <v>77</v>
      </c>
      <c r="J33" s="7" t="str">
        <f t="shared" si="0"/>
        <v/>
      </c>
    </row>
    <row r="34" spans="1:10" ht="33" x14ac:dyDescent="0.25">
      <c r="A34" s="6">
        <f t="shared" si="1"/>
        <v>31</v>
      </c>
      <c r="B34" s="6">
        <v>1921004659</v>
      </c>
      <c r="C34" s="6" t="s">
        <v>177</v>
      </c>
      <c r="D34" s="7" t="s">
        <v>178</v>
      </c>
      <c r="E34" s="18">
        <v>36978</v>
      </c>
      <c r="F34" s="7">
        <v>62</v>
      </c>
      <c r="G34" s="7">
        <v>62</v>
      </c>
      <c r="H34" s="7">
        <v>62</v>
      </c>
      <c r="I34" s="31">
        <f>VLOOKUP(B34,'BƯỚC 1 COPY điểm của Phòng CTSV'!A$4:I$52,9,0)</f>
        <v>62</v>
      </c>
      <c r="J34" s="7" t="str">
        <f t="shared" si="0"/>
        <v/>
      </c>
    </row>
    <row r="35" spans="1:10" ht="16.5" x14ac:dyDescent="0.25">
      <c r="A35" s="10">
        <f t="shared" si="1"/>
        <v>32</v>
      </c>
      <c r="B35" s="10">
        <v>1921002384</v>
      </c>
      <c r="C35" s="10" t="s">
        <v>179</v>
      </c>
      <c r="D35" s="11" t="s">
        <v>180</v>
      </c>
      <c r="E35" s="19">
        <v>37042</v>
      </c>
      <c r="F35" s="11">
        <v>87</v>
      </c>
      <c r="G35" s="11">
        <v>87</v>
      </c>
      <c r="H35" s="11">
        <v>87</v>
      </c>
      <c r="I35" s="31">
        <f>VLOOKUP(B35,'BƯỚC 1 COPY điểm của Phòng CTSV'!A$4:I$52,9,0)</f>
        <v>87</v>
      </c>
      <c r="J35" s="7" t="str">
        <f t="shared" si="0"/>
        <v/>
      </c>
    </row>
    <row r="36" spans="1:10" ht="33" x14ac:dyDescent="0.25">
      <c r="A36" s="6">
        <f t="shared" si="1"/>
        <v>33</v>
      </c>
      <c r="B36" s="6">
        <v>1921004675</v>
      </c>
      <c r="C36" s="6" t="s">
        <v>181</v>
      </c>
      <c r="D36" s="7" t="s">
        <v>180</v>
      </c>
      <c r="E36" s="18">
        <v>37071</v>
      </c>
      <c r="F36" s="7">
        <v>64</v>
      </c>
      <c r="G36" s="7">
        <v>64</v>
      </c>
      <c r="H36" s="7">
        <v>64</v>
      </c>
      <c r="I36" s="31">
        <f>VLOOKUP(B36,'BƯỚC 1 COPY điểm của Phòng CTSV'!A$4:I$52,9,0)</f>
        <v>64</v>
      </c>
      <c r="J36" s="7" t="str">
        <f t="shared" si="0"/>
        <v/>
      </c>
    </row>
    <row r="37" spans="1:10" ht="33" x14ac:dyDescent="0.25">
      <c r="A37" s="10">
        <f t="shared" si="1"/>
        <v>34</v>
      </c>
      <c r="B37" s="10">
        <v>1921004679</v>
      </c>
      <c r="C37" s="10" t="s">
        <v>182</v>
      </c>
      <c r="D37" s="11" t="s">
        <v>183</v>
      </c>
      <c r="E37" s="19">
        <v>37134</v>
      </c>
      <c r="F37" s="11">
        <v>69</v>
      </c>
      <c r="G37" s="11">
        <v>69</v>
      </c>
      <c r="H37" s="11">
        <v>69</v>
      </c>
      <c r="I37" s="31">
        <f>VLOOKUP(B37,'BƯỚC 1 COPY điểm của Phòng CTSV'!A$4:I$52,9,0)</f>
        <v>75</v>
      </c>
      <c r="J37" s="7" t="str">
        <f t="shared" si="0"/>
        <v>cao hơn</v>
      </c>
    </row>
    <row r="38" spans="1:10" ht="16.5" x14ac:dyDescent="0.25">
      <c r="A38" s="6">
        <f t="shared" si="1"/>
        <v>35</v>
      </c>
      <c r="B38" s="6">
        <v>1921004696</v>
      </c>
      <c r="C38" s="6" t="s">
        <v>184</v>
      </c>
      <c r="D38" s="7" t="s">
        <v>185</v>
      </c>
      <c r="E38" s="18">
        <v>36966</v>
      </c>
      <c r="F38" s="7">
        <v>61</v>
      </c>
      <c r="G38" s="7">
        <v>61</v>
      </c>
      <c r="H38" s="7">
        <v>61</v>
      </c>
      <c r="I38" s="31">
        <f>VLOOKUP(B38,'BƯỚC 1 COPY điểm của Phòng CTSV'!A$4:I$52,9,0)</f>
        <v>69</v>
      </c>
      <c r="J38" s="7" t="str">
        <f t="shared" si="0"/>
        <v>cao hơn</v>
      </c>
    </row>
    <row r="39" spans="1:10" ht="33" x14ac:dyDescent="0.25">
      <c r="A39" s="10">
        <f t="shared" si="1"/>
        <v>36</v>
      </c>
      <c r="B39" s="10">
        <v>1921004706</v>
      </c>
      <c r="C39" s="10" t="s">
        <v>144</v>
      </c>
      <c r="D39" s="11" t="s">
        <v>186</v>
      </c>
      <c r="E39" s="19">
        <v>37164</v>
      </c>
      <c r="F39" s="11">
        <v>81</v>
      </c>
      <c r="G39" s="11">
        <v>81</v>
      </c>
      <c r="H39" s="11">
        <v>81</v>
      </c>
      <c r="I39" s="31">
        <f>VLOOKUP(B39,'BƯỚC 1 COPY điểm của Phòng CTSV'!A$4:I$52,9,0)</f>
        <v>81</v>
      </c>
      <c r="J39" s="7" t="str">
        <f t="shared" si="0"/>
        <v/>
      </c>
    </row>
    <row r="40" spans="1:10" ht="33" x14ac:dyDescent="0.25">
      <c r="A40" s="6">
        <f t="shared" si="1"/>
        <v>37</v>
      </c>
      <c r="B40" s="6">
        <v>1921004719</v>
      </c>
      <c r="C40" s="6" t="s">
        <v>187</v>
      </c>
      <c r="D40" s="7" t="s">
        <v>188</v>
      </c>
      <c r="E40" s="18">
        <v>37136</v>
      </c>
      <c r="F40" s="7">
        <v>67</v>
      </c>
      <c r="G40" s="7">
        <v>67</v>
      </c>
      <c r="H40" s="7">
        <v>67</v>
      </c>
      <c r="I40" s="31">
        <f>VLOOKUP(B40,'BƯỚC 1 COPY điểm của Phòng CTSV'!A$4:I$52,9,0)</f>
        <v>67</v>
      </c>
      <c r="J40" s="7" t="str">
        <f t="shared" si="0"/>
        <v/>
      </c>
    </row>
    <row r="41" spans="1:10" ht="33" x14ac:dyDescent="0.25">
      <c r="A41" s="10">
        <f t="shared" si="1"/>
        <v>38</v>
      </c>
      <c r="B41" s="10">
        <v>1921004724</v>
      </c>
      <c r="C41" s="10" t="s">
        <v>189</v>
      </c>
      <c r="D41" s="11" t="s">
        <v>190</v>
      </c>
      <c r="E41" s="19">
        <v>37133</v>
      </c>
      <c r="F41" s="11">
        <v>79</v>
      </c>
      <c r="G41" s="11">
        <v>79</v>
      </c>
      <c r="H41" s="11">
        <v>79</v>
      </c>
      <c r="I41" s="31">
        <f>VLOOKUP(B41,'BƯỚC 1 COPY điểm của Phòng CTSV'!A$4:I$52,9,0)</f>
        <v>79</v>
      </c>
      <c r="J41" s="7" t="str">
        <f t="shared" si="0"/>
        <v/>
      </c>
    </row>
    <row r="42" spans="1:10" ht="16.5" x14ac:dyDescent="0.25">
      <c r="A42" s="6">
        <f t="shared" si="1"/>
        <v>39</v>
      </c>
      <c r="B42" s="6">
        <v>1921004731</v>
      </c>
      <c r="C42" s="6" t="s">
        <v>191</v>
      </c>
      <c r="D42" s="7" t="s">
        <v>192</v>
      </c>
      <c r="E42" s="18">
        <v>37232</v>
      </c>
      <c r="F42" s="7">
        <v>83</v>
      </c>
      <c r="G42" s="7">
        <v>83</v>
      </c>
      <c r="H42" s="7">
        <v>83</v>
      </c>
      <c r="I42" s="31">
        <f>VLOOKUP(B42,'BƯỚC 1 COPY điểm của Phòng CTSV'!A$4:I$52,9,0)</f>
        <v>83</v>
      </c>
      <c r="J42" s="7" t="str">
        <f t="shared" si="0"/>
        <v/>
      </c>
    </row>
    <row r="43" spans="1:10" ht="33" x14ac:dyDescent="0.25">
      <c r="A43" s="10">
        <f t="shared" si="1"/>
        <v>40</v>
      </c>
      <c r="B43" s="10">
        <v>1921002505</v>
      </c>
      <c r="C43" s="10" t="s">
        <v>193</v>
      </c>
      <c r="D43" s="11" t="s">
        <v>194</v>
      </c>
      <c r="E43" s="19">
        <v>36892</v>
      </c>
      <c r="F43" s="11">
        <v>66</v>
      </c>
      <c r="G43" s="11">
        <v>66</v>
      </c>
      <c r="H43" s="11">
        <v>66</v>
      </c>
      <c r="I43" s="31">
        <f>VLOOKUP(B43,'BƯỚC 1 COPY điểm của Phòng CTSV'!A$4:I$52,9,0)</f>
        <v>76</v>
      </c>
      <c r="J43" s="7" t="str">
        <f t="shared" si="0"/>
        <v>cao hơn</v>
      </c>
    </row>
    <row r="44" spans="1:10" ht="33" x14ac:dyDescent="0.25">
      <c r="A44" s="6">
        <f t="shared" si="1"/>
        <v>41</v>
      </c>
      <c r="B44" s="6">
        <v>1921004755</v>
      </c>
      <c r="C44" s="6" t="s">
        <v>195</v>
      </c>
      <c r="D44" s="7" t="s">
        <v>196</v>
      </c>
      <c r="E44" s="18">
        <v>37013</v>
      </c>
      <c r="F44" s="7">
        <v>58</v>
      </c>
      <c r="G44" s="7">
        <v>58</v>
      </c>
      <c r="H44" s="7">
        <v>58</v>
      </c>
      <c r="I44" s="31">
        <f>VLOOKUP(B44,'BƯỚC 1 COPY điểm của Phòng CTSV'!A$4:I$52,9,0)</f>
        <v>58</v>
      </c>
      <c r="J44" s="7" t="str">
        <f t="shared" si="0"/>
        <v/>
      </c>
    </row>
    <row r="45" spans="1:10" ht="16.5" x14ac:dyDescent="0.25">
      <c r="A45" s="10">
        <f t="shared" si="1"/>
        <v>42</v>
      </c>
      <c r="B45" s="10">
        <v>1921004760</v>
      </c>
      <c r="C45" s="10" t="s">
        <v>197</v>
      </c>
      <c r="D45" s="11" t="s">
        <v>198</v>
      </c>
      <c r="E45" s="19">
        <v>37008</v>
      </c>
      <c r="F45" s="11">
        <v>94</v>
      </c>
      <c r="G45" s="11">
        <v>94</v>
      </c>
      <c r="H45" s="11">
        <v>94</v>
      </c>
      <c r="I45" s="31">
        <f>VLOOKUP(B45,'BƯỚC 1 COPY điểm của Phòng CTSV'!A$4:I$52,9,0)</f>
        <v>94</v>
      </c>
      <c r="J45" s="7" t="str">
        <f t="shared" si="0"/>
        <v/>
      </c>
    </row>
    <row r="46" spans="1:10" ht="33" x14ac:dyDescent="0.25">
      <c r="A46" s="6">
        <f t="shared" si="1"/>
        <v>43</v>
      </c>
      <c r="B46" s="6">
        <v>1921004764</v>
      </c>
      <c r="C46" s="6" t="s">
        <v>199</v>
      </c>
      <c r="D46" s="7" t="s">
        <v>200</v>
      </c>
      <c r="E46" s="18">
        <v>37111</v>
      </c>
      <c r="F46" s="7">
        <v>65</v>
      </c>
      <c r="G46" s="7">
        <v>65</v>
      </c>
      <c r="H46" s="7">
        <v>65</v>
      </c>
      <c r="I46" s="31">
        <f>VLOOKUP(B46,'BƯỚC 1 COPY điểm của Phòng CTSV'!A$4:I$52,9,0)</f>
        <v>65</v>
      </c>
      <c r="J46" s="7" t="str">
        <f t="shared" si="0"/>
        <v/>
      </c>
    </row>
    <row r="47" spans="1:10" ht="16.5" x14ac:dyDescent="0.25">
      <c r="A47" s="10">
        <f t="shared" si="1"/>
        <v>44</v>
      </c>
      <c r="B47" s="10">
        <v>1921004777</v>
      </c>
      <c r="C47" s="10" t="s">
        <v>201</v>
      </c>
      <c r="D47" s="11" t="s">
        <v>202</v>
      </c>
      <c r="E47" s="19">
        <v>36991</v>
      </c>
      <c r="F47" s="11">
        <v>76</v>
      </c>
      <c r="G47" s="11">
        <v>76</v>
      </c>
      <c r="H47" s="11">
        <v>76</v>
      </c>
      <c r="I47" s="31">
        <f>VLOOKUP(B47,'BƯỚC 1 COPY điểm của Phòng CTSV'!A$4:I$52,9,0)</f>
        <v>76</v>
      </c>
      <c r="J47" s="7" t="str">
        <f t="shared" si="0"/>
        <v/>
      </c>
    </row>
    <row r="48" spans="1:10" ht="33" x14ac:dyDescent="0.25">
      <c r="A48" s="6">
        <f t="shared" si="1"/>
        <v>45</v>
      </c>
      <c r="B48" s="6">
        <v>1921002498</v>
      </c>
      <c r="C48" s="6" t="s">
        <v>203</v>
      </c>
      <c r="D48" s="7" t="s">
        <v>204</v>
      </c>
      <c r="E48" s="18">
        <v>36911</v>
      </c>
      <c r="F48" s="7">
        <v>84</v>
      </c>
      <c r="G48" s="7">
        <v>84</v>
      </c>
      <c r="H48" s="7">
        <v>84</v>
      </c>
      <c r="I48" s="31">
        <f>VLOOKUP(B48,'BƯỚC 1 COPY điểm của Phòng CTSV'!A$4:I$52,9,0)</f>
        <v>84</v>
      </c>
      <c r="J48" s="7" t="str">
        <f t="shared" si="0"/>
        <v/>
      </c>
    </row>
    <row r="49" spans="1:10" ht="16.5" x14ac:dyDescent="0.25">
      <c r="A49" s="10">
        <f t="shared" si="1"/>
        <v>46</v>
      </c>
      <c r="B49" s="10">
        <v>1921004795</v>
      </c>
      <c r="C49" s="10" t="s">
        <v>205</v>
      </c>
      <c r="D49" s="11" t="s">
        <v>206</v>
      </c>
      <c r="E49" s="19">
        <v>37128</v>
      </c>
      <c r="F49" s="11">
        <v>50</v>
      </c>
      <c r="G49" s="11">
        <v>50</v>
      </c>
      <c r="H49" s="11">
        <v>50</v>
      </c>
      <c r="I49" s="31">
        <f>VLOOKUP(B49,'BƯỚC 1 COPY điểm của Phòng CTSV'!A$4:I$52,9,0)</f>
        <v>50</v>
      </c>
      <c r="J49" s="7" t="str">
        <f t="shared" si="0"/>
        <v/>
      </c>
    </row>
    <row r="50" spans="1:10" ht="16.5" x14ac:dyDescent="0.25">
      <c r="A50" s="6">
        <f t="shared" si="1"/>
        <v>47</v>
      </c>
      <c r="B50" s="6">
        <v>1921004808</v>
      </c>
      <c r="C50" s="6" t="s">
        <v>207</v>
      </c>
      <c r="D50" s="7" t="s">
        <v>208</v>
      </c>
      <c r="E50" s="18">
        <v>36966</v>
      </c>
      <c r="F50" s="7">
        <v>61</v>
      </c>
      <c r="G50" s="7">
        <v>61</v>
      </c>
      <c r="H50" s="7">
        <v>61</v>
      </c>
      <c r="I50" s="31">
        <f>VLOOKUP(B50,'BƯỚC 1 COPY điểm của Phòng CTSV'!A$4:I$52,9,0)</f>
        <v>61</v>
      </c>
      <c r="J50" s="7" t="str">
        <f t="shared" si="0"/>
        <v/>
      </c>
    </row>
    <row r="51" spans="1:10" ht="33" x14ac:dyDescent="0.25">
      <c r="A51" s="10">
        <f t="shared" si="1"/>
        <v>48</v>
      </c>
      <c r="B51" s="10">
        <v>1921004810</v>
      </c>
      <c r="C51" s="10" t="s">
        <v>209</v>
      </c>
      <c r="D51" s="11" t="s">
        <v>208</v>
      </c>
      <c r="E51" s="19">
        <v>36999</v>
      </c>
      <c r="F51" s="11">
        <v>94</v>
      </c>
      <c r="G51" s="11">
        <v>94</v>
      </c>
      <c r="H51" s="11">
        <v>94</v>
      </c>
      <c r="I51" s="31">
        <f>VLOOKUP(B51,'BƯỚC 1 COPY điểm của Phòng CTSV'!A$4:I$52,9,0)</f>
        <v>94</v>
      </c>
      <c r="J51" s="7" t="str">
        <f t="shared" si="0"/>
        <v/>
      </c>
    </row>
    <row r="52" spans="1:10" ht="33" x14ac:dyDescent="0.25">
      <c r="A52" s="6">
        <f t="shared" si="1"/>
        <v>49</v>
      </c>
      <c r="B52" s="6">
        <v>1921004821</v>
      </c>
      <c r="C52" s="6" t="s">
        <v>210</v>
      </c>
      <c r="D52" s="7" t="s">
        <v>211</v>
      </c>
      <c r="E52" s="18">
        <v>37111</v>
      </c>
      <c r="F52" s="7">
        <v>89</v>
      </c>
      <c r="G52" s="7">
        <v>89</v>
      </c>
      <c r="H52" s="7">
        <v>89</v>
      </c>
      <c r="I52" s="31">
        <f>VLOOKUP(B52,'BƯỚC 1 COPY điểm của Phòng CTSV'!A$4:I$52,9,0)</f>
        <v>89</v>
      </c>
      <c r="J52" s="7" t="str">
        <f t="shared" si="0"/>
        <v/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BƯỚC 1 COPY điểm của Phòng CTSV</vt:lpstr>
      <vt:lpstr>BƯỚC 2 so sánh Điểm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3300MT</dc:creator>
  <cp:lastModifiedBy>Veriton4620G</cp:lastModifiedBy>
  <dcterms:created xsi:type="dcterms:W3CDTF">2015-06-05T18:17:20Z</dcterms:created>
  <dcterms:modified xsi:type="dcterms:W3CDTF">2023-02-17T09:32:28Z</dcterms:modified>
</cp:coreProperties>
</file>